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Proyectil (Euler)" sheetId="1" r:id="rId1"/>
    <sheet name="Proyectil 2 (RK4)" sheetId="2" r:id="rId2"/>
  </sheets>
  <definedNames/>
  <calcPr fullCalcOnLoad="1"/>
</workbook>
</file>

<file path=xl/sharedStrings.xml><?xml version="1.0" encoding="utf-8"?>
<sst xmlns="http://schemas.openxmlformats.org/spreadsheetml/2006/main" count="141" uniqueCount="84">
  <si>
    <t>Ejemplo Ecuación Diferencial Ordinaria</t>
  </si>
  <si>
    <t xml:space="preserve">Un Tanque de Guerra debe ajustar el ángulo de su cañón y la cantidad de pólvora </t>
  </si>
  <si>
    <t>en la munición para hacer un disparo preciso.</t>
  </si>
  <si>
    <t xml:space="preserve">Teniendo la posición del tanque y las coordenadas del blanco, ajuste el ángulo del </t>
  </si>
  <si>
    <t>cañón y la cantidad de pólvora (velocidad de salida) para dar en el blanco.</t>
  </si>
  <si>
    <t>Posición del Tanque</t>
  </si>
  <si>
    <t>X</t>
  </si>
  <si>
    <t>Y</t>
  </si>
  <si>
    <t>Posición del Blanco</t>
  </si>
  <si>
    <t>Cañon</t>
  </si>
  <si>
    <t>Angulo (º)</t>
  </si>
  <si>
    <t>Componentes de Velocidad</t>
  </si>
  <si>
    <t>Velocidad (Vo)</t>
  </si>
  <si>
    <t>Vox</t>
  </si>
  <si>
    <t>Voy</t>
  </si>
  <si>
    <t>Cálculo de la Trayectoria del Proyectil</t>
  </si>
  <si>
    <t>i</t>
  </si>
  <si>
    <t>t</t>
  </si>
  <si>
    <r>
      <t>D</t>
    </r>
    <r>
      <rPr>
        <sz val="10"/>
        <rFont val="Arial"/>
        <family val="0"/>
      </rPr>
      <t>t</t>
    </r>
  </si>
  <si>
    <t>Paso de tiempo</t>
  </si>
  <si>
    <t>Método de Euler</t>
  </si>
  <si>
    <t>Las ecuaciones que rigen el movimiento de un proyectil Sin Aire son las siguientes:</t>
  </si>
  <si>
    <t>Para el movimiento horizontal, es de velocidad constante, por lo tanto su respuesta es:</t>
  </si>
  <si>
    <t>SOLUCIÓN</t>
  </si>
  <si>
    <t>Para el Movimiento Vertical, afecta el campo de la gravedad,</t>
  </si>
  <si>
    <t>Por lo tanto la ecuación para y de segundo orden se debe transformar</t>
  </si>
  <si>
    <t>en un sistema de dos ecuaciones de orden 1</t>
  </si>
  <si>
    <t>Teniendo el sistema, ahora es posible resolver</t>
  </si>
  <si>
    <t>Este método propone el cálculo de la siguiente forma:</t>
  </si>
  <si>
    <t>Ahora definimos los datos del problema</t>
  </si>
  <si>
    <t>vx</t>
  </si>
  <si>
    <t>vy</t>
  </si>
  <si>
    <t>Terreno</t>
  </si>
  <si>
    <t>fy</t>
  </si>
  <si>
    <t>fv</t>
  </si>
  <si>
    <t>X i</t>
  </si>
  <si>
    <t>Y i</t>
  </si>
  <si>
    <t>Y i+1</t>
  </si>
  <si>
    <t>Gravedad</t>
  </si>
  <si>
    <t>vy i+1</t>
  </si>
  <si>
    <t>¿Golpeo?</t>
  </si>
  <si>
    <t>Los resultados son muy sensibles al valor de paso del tiempo seleccionado,</t>
  </si>
  <si>
    <t>mientras más pequeño sea, el error cometido es menor y por lo tanto se tiene una mayor precisión</t>
  </si>
  <si>
    <t>es imperativo usar un valor pequeño</t>
  </si>
  <si>
    <r>
      <t xml:space="preserve">Adicionalmente, se sabe que el método de Euler tiene un orden de error de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t^2, por lo tanto, </t>
    </r>
  </si>
  <si>
    <t>Marzo 2008</t>
  </si>
  <si>
    <t>Prof. Aurelio Stammitti Scarpone</t>
  </si>
  <si>
    <t>UNIVERISDAD SIMÓN BOLÍVAR</t>
  </si>
  <si>
    <t>Lanzamiendo de un Proyectil en el Vacío</t>
  </si>
  <si>
    <t>Lanzamiendo de un Proyectil en el Aire</t>
  </si>
  <si>
    <t xml:space="preserve">Para el movimiento horizontal, como ahora hay presencia del arrastre del aire, </t>
  </si>
  <si>
    <t>la velocidad en x ya no sera constante, debe determinarse.</t>
  </si>
  <si>
    <t>Convertimos la ecuación de 2do orden a dos ecuaciones de orden 1.</t>
  </si>
  <si>
    <t>Para el Movimiento Vertical, afecta el campo de la gravedad y el arrastre,</t>
  </si>
  <si>
    <t>igualmente en un sistema de dos ecuaciones de orden 1</t>
  </si>
  <si>
    <t xml:space="preserve">Ahora, en total, se tiene un sistema de cuatro ecuaciones, que involucran </t>
  </si>
  <si>
    <t>la posicion y la velocidad en ambos ejes</t>
  </si>
  <si>
    <t>Método de Runge-Kutta 4º Orden (RK4)</t>
  </si>
  <si>
    <t>Este método propone el cálculo de la siguiente forma cuando se tiene un sistema de ecuaciones</t>
  </si>
  <si>
    <t>Se definen los siguientes vectores</t>
  </si>
  <si>
    <t>A partir de estos vectores se construye el método</t>
  </si>
  <si>
    <t>Método de RK4</t>
  </si>
  <si>
    <t>UNIVERSIDAD SIMÓN BOLÍVAR</t>
  </si>
  <si>
    <t>Propiedades del Aire</t>
  </si>
  <si>
    <t>Bala</t>
  </si>
  <si>
    <t>m</t>
  </si>
  <si>
    <t>d</t>
  </si>
  <si>
    <t>AT</t>
  </si>
  <si>
    <t>CD</t>
  </si>
  <si>
    <r>
      <t>r</t>
    </r>
    <r>
      <rPr>
        <sz val="10"/>
        <rFont val="Arial"/>
        <family val="0"/>
      </rPr>
      <t xml:space="preserve"> aire</t>
    </r>
  </si>
  <si>
    <t>K1</t>
  </si>
  <si>
    <t>K2</t>
  </si>
  <si>
    <t>K3</t>
  </si>
  <si>
    <t>K4</t>
  </si>
  <si>
    <t>x</t>
  </si>
  <si>
    <t>y</t>
  </si>
  <si>
    <t>NUEVOS</t>
  </si>
  <si>
    <t>X i+1</t>
  </si>
  <si>
    <t>vx i+1</t>
  </si>
  <si>
    <t>Las ecuaciones que rigen el movimiento de un proyectil en el Aire, con viento, son las siguientes:</t>
  </si>
  <si>
    <t>Viento</t>
  </si>
  <si>
    <t>Velocidad</t>
  </si>
  <si>
    <t>&gt; 0 a favor</t>
  </si>
  <si>
    <t>&lt; 0 en contra</t>
  </si>
</sst>
</file>

<file path=xl/styles.xml><?xml version="1.0" encoding="utf-8"?>
<styleSheet xmlns="http://schemas.openxmlformats.org/spreadsheetml/2006/main">
  <numFmts count="17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0.000"/>
  </numFmts>
  <fonts count="45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2" fontId="0" fillId="37" borderId="0" xfId="0" applyNumberFormat="1" applyFill="1" applyAlignment="1">
      <alignment horizontal="center"/>
    </xf>
    <xf numFmtId="0" fontId="3" fillId="38" borderId="0" xfId="0" applyFont="1" applyFill="1" applyAlignment="1">
      <alignment horizontal="center"/>
    </xf>
    <xf numFmtId="2" fontId="3" fillId="38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39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 locked="0"/>
    </xf>
    <xf numFmtId="0" fontId="0" fillId="35" borderId="0" xfId="0" applyFill="1" applyAlignment="1" applyProtection="1">
      <alignment horizontal="center"/>
      <protection locked="0"/>
    </xf>
    <xf numFmtId="2" fontId="0" fillId="36" borderId="0" xfId="0" applyNumberForma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4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49" fontId="4" fillId="0" borderId="0" xfId="0" applyNumberFormat="1" applyFont="1" applyAlignment="1" applyProtection="1">
      <alignment/>
      <protection/>
    </xf>
    <xf numFmtId="0" fontId="0" fillId="41" borderId="0" xfId="0" applyFill="1" applyAlignment="1">
      <alignment horizontal="right"/>
    </xf>
    <xf numFmtId="0" fontId="0" fillId="41" borderId="0" xfId="0" applyFill="1" applyAlignment="1">
      <alignment horizontal="left"/>
    </xf>
    <xf numFmtId="0" fontId="2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42" borderId="0" xfId="0" applyFill="1" applyAlignment="1">
      <alignment horizontal="center"/>
    </xf>
    <xf numFmtId="0" fontId="0" fillId="42" borderId="0" xfId="0" applyFill="1" applyAlignment="1">
      <alignment horizontal="left"/>
    </xf>
    <xf numFmtId="0" fontId="0" fillId="42" borderId="0" xfId="0" applyFill="1" applyAlignment="1">
      <alignment/>
    </xf>
    <xf numFmtId="0" fontId="2" fillId="40" borderId="0" xfId="0" applyFont="1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3" fillId="38" borderId="0" xfId="0" applyFont="1" applyFill="1" applyAlignment="1">
      <alignment horizontal="center"/>
    </xf>
    <xf numFmtId="0" fontId="0" fillId="0" borderId="0" xfId="0" applyAlignment="1" applyProtection="1">
      <alignment horizontal="left" wrapText="1"/>
      <protection/>
    </xf>
    <xf numFmtId="0" fontId="4" fillId="0" borderId="0" xfId="0" applyFont="1" applyAlignment="1" applyProtection="1">
      <alignment horizontal="center"/>
      <protection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1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Proyectil (Método de Euler)</a:t>
            </a:r>
          </a:p>
        </c:rich>
      </c:tx>
      <c:layout>
        <c:manualLayout>
          <c:xMode val="factor"/>
          <c:yMode val="factor"/>
          <c:x val="-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4525"/>
          <c:w val="0.97275"/>
          <c:h val="0.903"/>
        </c:manualLayout>
      </c:layout>
      <c:scatterChart>
        <c:scatterStyle val="lineMarker"/>
        <c:varyColors val="0"/>
        <c:ser>
          <c:idx val="0"/>
          <c:order val="0"/>
          <c:tx>
            <c:v>Tanque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'Proyectil (Euler)'!$B$50</c:f>
              <c:numCache/>
            </c:numRef>
          </c:xVal>
          <c:yVal>
            <c:numRef>
              <c:f>'Proyectil (Euler)'!$B$51</c:f>
              <c:numCache/>
            </c:numRef>
          </c:yVal>
          <c:smooth val="0"/>
        </c:ser>
        <c:ser>
          <c:idx val="1"/>
          <c:order val="1"/>
          <c:tx>
            <c:v>Blanco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'Proyectil (Euler)'!$E$50</c:f>
              <c:numCache/>
            </c:numRef>
          </c:xVal>
          <c:yVal>
            <c:numRef>
              <c:f>'Proyectil (Euler)'!$E$51</c:f>
              <c:numCache/>
            </c:numRef>
          </c:yVal>
          <c:smooth val="0"/>
        </c:ser>
        <c:ser>
          <c:idx val="2"/>
          <c:order val="2"/>
          <c:tx>
            <c:v>Terreno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'Proyectil (Euler)'!$H$50:$H$55</c:f>
              <c:numCache/>
            </c:numRef>
          </c:xVal>
          <c:yVal>
            <c:numRef>
              <c:f>'Proyectil (Euler)'!$I$50:$I$55</c:f>
              <c:numCache/>
            </c:numRef>
          </c:yVal>
          <c:smooth val="0"/>
        </c:ser>
        <c:ser>
          <c:idx val="3"/>
          <c:order val="3"/>
          <c:tx>
            <c:v>Trayectoria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'Proyectil (Euler)'!$C$106:$C$206</c:f>
              <c:numCache/>
            </c:numRef>
          </c:xVal>
          <c:yVal>
            <c:numRef>
              <c:f>'Proyectil (Euler)'!$D$106:$D$206</c:f>
              <c:numCache/>
            </c:numRef>
          </c:yVal>
          <c:smooth val="0"/>
        </c:ser>
        <c:axId val="7099060"/>
        <c:axId val="63891541"/>
      </c:scatterChart>
      <c:valAx>
        <c:axId val="70990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Distancia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crossBetween val="midCat"/>
        <c:dispUnits/>
      </c:valAx>
      <c:valAx>
        <c:axId val="63891541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Altura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068"/>
          <c:w val="0.1277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Proyectil (Método de Euler)</a:t>
            </a:r>
          </a:p>
        </c:rich>
      </c:tx>
      <c:layout>
        <c:manualLayout>
          <c:xMode val="factor"/>
          <c:yMode val="factor"/>
          <c:x val="-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525"/>
          <c:w val="0.973"/>
          <c:h val="0.903"/>
        </c:manualLayout>
      </c:layout>
      <c:scatterChart>
        <c:scatterStyle val="lineMarker"/>
        <c:varyColors val="0"/>
        <c:ser>
          <c:idx val="0"/>
          <c:order val="0"/>
          <c:tx>
            <c:v>Tanque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'Proyectil 2 (RK4)'!$B$77</c:f>
              <c:numCache/>
            </c:numRef>
          </c:xVal>
          <c:yVal>
            <c:numRef>
              <c:f>'Proyectil 2 (RK4)'!$B$78</c:f>
              <c:numCache/>
            </c:numRef>
          </c:yVal>
          <c:smooth val="0"/>
        </c:ser>
        <c:ser>
          <c:idx val="1"/>
          <c:order val="1"/>
          <c:tx>
            <c:v>Blanco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'Proyectil 2 (RK4)'!$E$77</c:f>
              <c:numCache/>
            </c:numRef>
          </c:xVal>
          <c:yVal>
            <c:numRef>
              <c:f>'Proyectil 2 (RK4)'!$E$78</c:f>
              <c:numCache/>
            </c:numRef>
          </c:yVal>
          <c:smooth val="0"/>
        </c:ser>
        <c:ser>
          <c:idx val="2"/>
          <c:order val="2"/>
          <c:tx>
            <c:v>Terreno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'Proyectil 2 (RK4)'!$H$77:$H$82</c:f>
              <c:numCache/>
            </c:numRef>
          </c:xVal>
          <c:yVal>
            <c:numRef>
              <c:f>'Proyectil 2 (RK4)'!$I$77:$I$82</c:f>
              <c:numCache/>
            </c:numRef>
          </c:yVal>
          <c:smooth val="0"/>
        </c:ser>
        <c:ser>
          <c:idx val="3"/>
          <c:order val="3"/>
          <c:tx>
            <c:v>Trayectoria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'Proyectil 2 (RK4)'!$C$147:$C$247</c:f>
              <c:numCache/>
            </c:numRef>
          </c:xVal>
          <c:yVal>
            <c:numRef>
              <c:f>'Proyectil 2 (RK4)'!$D$147:$D$247</c:f>
              <c:numCache/>
            </c:numRef>
          </c:yVal>
          <c:smooth val="0"/>
        </c:ser>
        <c:axId val="38152958"/>
        <c:axId val="7832303"/>
      </c:scatterChart>
      <c:valAx>
        <c:axId val="381529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Distancia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 val="autoZero"/>
        <c:crossBetween val="midCat"/>
        <c:dispUnits/>
      </c:valAx>
      <c:valAx>
        <c:axId val="7832303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Altura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068"/>
          <c:w val="0.125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48</xdr:row>
      <xdr:rowOff>85725</xdr:rowOff>
    </xdr:from>
    <xdr:to>
      <xdr:col>6</xdr:col>
      <xdr:colOff>9525</xdr:colOff>
      <xdr:row>51</xdr:row>
      <xdr:rowOff>9525</xdr:rowOff>
    </xdr:to>
    <xdr:pic>
      <xdr:nvPicPr>
        <xdr:cNvPr id="1" name="cmdGenerar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93432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71</xdr:row>
      <xdr:rowOff>57150</xdr:rowOff>
    </xdr:from>
    <xdr:to>
      <xdr:col>10</xdr:col>
      <xdr:colOff>0</xdr:colOff>
      <xdr:row>100</xdr:row>
      <xdr:rowOff>66675</xdr:rowOff>
    </xdr:to>
    <xdr:graphicFrame>
      <xdr:nvGraphicFramePr>
        <xdr:cNvPr id="2" name="Gráfico 4"/>
        <xdr:cNvGraphicFramePr/>
      </xdr:nvGraphicFramePr>
      <xdr:xfrm>
        <a:off x="0" y="11630025"/>
        <a:ext cx="77724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438150</xdr:colOff>
      <xdr:row>54</xdr:row>
      <xdr:rowOff>28575</xdr:rowOff>
    </xdr:from>
    <xdr:to>
      <xdr:col>1</xdr:col>
      <xdr:colOff>752475</xdr:colOff>
      <xdr:row>54</xdr:row>
      <xdr:rowOff>161925</xdr:rowOff>
    </xdr:to>
    <xdr:pic>
      <xdr:nvPicPr>
        <xdr:cNvPr id="3" name="sptAngu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8848725"/>
          <a:ext cx="314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55</xdr:row>
      <xdr:rowOff>19050</xdr:rowOff>
    </xdr:from>
    <xdr:to>
      <xdr:col>1</xdr:col>
      <xdr:colOff>752475</xdr:colOff>
      <xdr:row>55</xdr:row>
      <xdr:rowOff>152400</xdr:rowOff>
    </xdr:to>
    <xdr:pic>
      <xdr:nvPicPr>
        <xdr:cNvPr id="4" name="sptVelocid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9001125"/>
          <a:ext cx="314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75</xdr:row>
      <xdr:rowOff>85725</xdr:rowOff>
    </xdr:from>
    <xdr:to>
      <xdr:col>6</xdr:col>
      <xdr:colOff>9525</xdr:colOff>
      <xdr:row>78</xdr:row>
      <xdr:rowOff>9525</xdr:rowOff>
    </xdr:to>
    <xdr:pic>
      <xdr:nvPicPr>
        <xdr:cNvPr id="1" name="cmdGenerar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2306300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47625</xdr:colOff>
      <xdr:row>112</xdr:row>
      <xdr:rowOff>57150</xdr:rowOff>
    </xdr:from>
    <xdr:to>
      <xdr:col>10</xdr:col>
      <xdr:colOff>47625</xdr:colOff>
      <xdr:row>141</xdr:row>
      <xdr:rowOff>66675</xdr:rowOff>
    </xdr:to>
    <xdr:graphicFrame>
      <xdr:nvGraphicFramePr>
        <xdr:cNvPr id="2" name="Gráfico 2"/>
        <xdr:cNvGraphicFramePr/>
      </xdr:nvGraphicFramePr>
      <xdr:xfrm>
        <a:off x="47625" y="18268950"/>
        <a:ext cx="789622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438150</xdr:colOff>
      <xdr:row>81</xdr:row>
      <xdr:rowOff>28575</xdr:rowOff>
    </xdr:from>
    <xdr:to>
      <xdr:col>1</xdr:col>
      <xdr:colOff>752475</xdr:colOff>
      <xdr:row>81</xdr:row>
      <xdr:rowOff>161925</xdr:rowOff>
    </xdr:to>
    <xdr:pic>
      <xdr:nvPicPr>
        <xdr:cNvPr id="3" name="sptAngu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3220700"/>
          <a:ext cx="314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82</xdr:row>
      <xdr:rowOff>19050</xdr:rowOff>
    </xdr:from>
    <xdr:to>
      <xdr:col>1</xdr:col>
      <xdr:colOff>752475</xdr:colOff>
      <xdr:row>82</xdr:row>
      <xdr:rowOff>152400</xdr:rowOff>
    </xdr:to>
    <xdr:pic>
      <xdr:nvPicPr>
        <xdr:cNvPr id="4" name="sptVelocid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3373100"/>
          <a:ext cx="314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90</xdr:row>
      <xdr:rowOff>9525</xdr:rowOff>
    </xdr:from>
    <xdr:to>
      <xdr:col>4</xdr:col>
      <xdr:colOff>742950</xdr:colOff>
      <xdr:row>90</xdr:row>
      <xdr:rowOff>152400</xdr:rowOff>
    </xdr:to>
    <xdr:pic>
      <xdr:nvPicPr>
        <xdr:cNvPr id="5" name="sptWindSpe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14658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06"/>
  <sheetViews>
    <sheetView zoomScalePageLayoutView="0" workbookViewId="0" topLeftCell="A1">
      <selection activeCell="F63" sqref="F63"/>
    </sheetView>
  </sheetViews>
  <sheetFormatPr defaultColWidth="11.421875" defaultRowHeight="12.75"/>
  <cols>
    <col min="1" max="1" width="13.7109375" style="0" customWidth="1"/>
  </cols>
  <sheetData>
    <row r="1" spans="1:11" ht="15.75">
      <c r="A1" s="16" t="s">
        <v>0</v>
      </c>
      <c r="B1" s="17"/>
      <c r="C1" s="17"/>
      <c r="D1" s="17"/>
      <c r="E1" s="17"/>
      <c r="F1" s="17"/>
      <c r="G1" s="17"/>
      <c r="H1" s="45" t="s">
        <v>47</v>
      </c>
      <c r="I1" s="45"/>
      <c r="J1" s="45"/>
      <c r="K1" s="45"/>
    </row>
    <row r="2" spans="1:11" ht="12.75">
      <c r="A2" s="17"/>
      <c r="B2" s="17"/>
      <c r="C2" s="17"/>
      <c r="D2" s="17"/>
      <c r="E2" s="17"/>
      <c r="F2" s="17"/>
      <c r="G2" s="17"/>
      <c r="H2" s="48" t="s">
        <v>46</v>
      </c>
      <c r="I2" s="48"/>
      <c r="J2" s="48"/>
      <c r="K2" s="17"/>
    </row>
    <row r="3" spans="1:11" ht="12.75">
      <c r="A3" s="18" t="s">
        <v>48</v>
      </c>
      <c r="B3" s="17"/>
      <c r="C3" s="17"/>
      <c r="D3" s="17"/>
      <c r="E3" s="17"/>
      <c r="F3" s="17"/>
      <c r="G3" s="17"/>
      <c r="H3" s="17"/>
      <c r="I3" s="26" t="s">
        <v>45</v>
      </c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17" t="s">
        <v>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2.75">
      <c r="A20" s="17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.75">
      <c r="A22" s="19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47" t="s">
        <v>22</v>
      </c>
      <c r="B24" s="47"/>
      <c r="C24" s="47"/>
      <c r="D24" s="47"/>
      <c r="E24" s="17"/>
      <c r="F24" s="17"/>
      <c r="G24" s="17"/>
      <c r="H24" s="17"/>
      <c r="I24" s="17"/>
      <c r="J24" s="17"/>
      <c r="K24" s="17"/>
    </row>
    <row r="25" spans="1:11" ht="12.75">
      <c r="A25" s="47"/>
      <c r="B25" s="47"/>
      <c r="C25" s="47"/>
      <c r="D25" s="47"/>
      <c r="E25" s="17"/>
      <c r="F25" s="17"/>
      <c r="G25" s="17"/>
      <c r="H25" s="17"/>
      <c r="I25" s="17"/>
      <c r="J25" s="17"/>
      <c r="K25" s="17"/>
    </row>
    <row r="26" spans="1:1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17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.75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17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2.75">
      <c r="A37" s="17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2.75">
      <c r="A39" s="18" t="s">
        <v>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.75">
      <c r="A40" s="17" t="s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.75">
      <c r="A47" s="17" t="s">
        <v>29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9" spans="1:9" ht="12.75">
      <c r="A49" s="50" t="s">
        <v>5</v>
      </c>
      <c r="B49" s="50"/>
      <c r="D49" s="49" t="s">
        <v>8</v>
      </c>
      <c r="E49" s="49"/>
      <c r="H49" s="46" t="s">
        <v>32</v>
      </c>
      <c r="I49" s="46"/>
    </row>
    <row r="50" spans="1:9" ht="12.75">
      <c r="A50" s="4" t="s">
        <v>6</v>
      </c>
      <c r="B50" s="21">
        <v>5</v>
      </c>
      <c r="D50" s="7" t="s">
        <v>6</v>
      </c>
      <c r="E50" s="22">
        <v>87.6635393500328</v>
      </c>
      <c r="F50" s="6"/>
      <c r="G50" s="5"/>
      <c r="H50" s="10">
        <v>0</v>
      </c>
      <c r="I50" s="11">
        <f>B51</f>
        <v>10</v>
      </c>
    </row>
    <row r="51" spans="1:9" ht="12.75">
      <c r="A51" s="4" t="s">
        <v>7</v>
      </c>
      <c r="B51" s="21">
        <v>10</v>
      </c>
      <c r="D51" s="7" t="s">
        <v>7</v>
      </c>
      <c r="E51" s="22">
        <v>26.853437423706055</v>
      </c>
      <c r="H51" s="10">
        <f>B50</f>
        <v>5</v>
      </c>
      <c r="I51" s="11">
        <f>B51</f>
        <v>10</v>
      </c>
    </row>
    <row r="52" spans="8:9" ht="12.75">
      <c r="H52" s="10">
        <f>B50</f>
        <v>5</v>
      </c>
      <c r="I52" s="11">
        <f>IF(E51&gt;=0,0,E51)</f>
        <v>0</v>
      </c>
    </row>
    <row r="53" spans="8:9" ht="12.75">
      <c r="H53" s="11">
        <f>E50</f>
        <v>87.6635393500328</v>
      </c>
      <c r="I53" s="11">
        <f>IF(E51&gt;=0,0,E51)</f>
        <v>0</v>
      </c>
    </row>
    <row r="54" spans="1:9" ht="12.75">
      <c r="A54" s="43" t="s">
        <v>9</v>
      </c>
      <c r="B54" s="43"/>
      <c r="D54" s="44" t="s">
        <v>11</v>
      </c>
      <c r="E54" s="44"/>
      <c r="H54" s="11">
        <f>E50</f>
        <v>87.6635393500328</v>
      </c>
      <c r="I54" s="11">
        <f>E51</f>
        <v>26.853437423706055</v>
      </c>
    </row>
    <row r="55" spans="1:9" ht="12.75">
      <c r="A55" s="2" t="s">
        <v>10</v>
      </c>
      <c r="B55" s="20">
        <v>68</v>
      </c>
      <c r="D55" s="8" t="s">
        <v>13</v>
      </c>
      <c r="E55" s="9">
        <f>B56*COS(RADIANS(B55))</f>
        <v>10.863591209061447</v>
      </c>
      <c r="H55" s="10">
        <v>100</v>
      </c>
      <c r="I55" s="11">
        <f>E51</f>
        <v>26.853437423706055</v>
      </c>
    </row>
    <row r="56" spans="1:9" ht="12.75">
      <c r="A56" s="2" t="s">
        <v>12</v>
      </c>
      <c r="B56" s="20">
        <v>29</v>
      </c>
      <c r="D56" s="8" t="s">
        <v>14</v>
      </c>
      <c r="E56" s="9">
        <f>B56*SIN(RADIANS(B55))</f>
        <v>26.888331782436836</v>
      </c>
      <c r="H56" s="12"/>
      <c r="I56" s="13"/>
    </row>
    <row r="58" spans="1:2" ht="12.75">
      <c r="A58" s="3" t="s">
        <v>38</v>
      </c>
      <c r="B58" s="23">
        <v>9.81</v>
      </c>
    </row>
    <row r="60" ht="12.75">
      <c r="A60" t="s">
        <v>15</v>
      </c>
    </row>
    <row r="61" ht="12.75">
      <c r="A61" t="s">
        <v>20</v>
      </c>
    </row>
    <row r="63" spans="1:4" ht="12.75">
      <c r="A63" t="s">
        <v>19</v>
      </c>
      <c r="C63" s="39" t="s">
        <v>18</v>
      </c>
      <c r="D63" s="24">
        <v>0.1</v>
      </c>
    </row>
    <row r="65" ht="12.75">
      <c r="A65" t="s">
        <v>41</v>
      </c>
    </row>
    <row r="66" ht="12.75">
      <c r="A66" t="s">
        <v>42</v>
      </c>
    </row>
    <row r="68" ht="12.75">
      <c r="A68" t="s">
        <v>44</v>
      </c>
    </row>
    <row r="69" ht="12.75">
      <c r="A69" t="s">
        <v>43</v>
      </c>
    </row>
    <row r="105" spans="1:11" ht="12.75">
      <c r="A105" s="1" t="s">
        <v>16</v>
      </c>
      <c r="B105" s="1" t="s">
        <v>17</v>
      </c>
      <c r="C105" s="1" t="s">
        <v>35</v>
      </c>
      <c r="D105" s="1" t="s">
        <v>36</v>
      </c>
      <c r="E105" s="1" t="s">
        <v>30</v>
      </c>
      <c r="F105" s="1" t="s">
        <v>31</v>
      </c>
      <c r="G105" s="1" t="s">
        <v>33</v>
      </c>
      <c r="H105" s="1" t="s">
        <v>34</v>
      </c>
      <c r="I105" s="1" t="s">
        <v>37</v>
      </c>
      <c r="J105" s="1" t="s">
        <v>39</v>
      </c>
      <c r="K105" s="14" t="s">
        <v>40</v>
      </c>
    </row>
    <row r="106" spans="1:11" ht="12.75">
      <c r="A106" s="1">
        <v>0</v>
      </c>
      <c r="B106" s="1">
        <f>A106*$D$63</f>
        <v>0</v>
      </c>
      <c r="C106" s="15">
        <f>$B$50</f>
        <v>5</v>
      </c>
      <c r="D106" s="15">
        <f>$B$51</f>
        <v>10</v>
      </c>
      <c r="E106" s="9">
        <f>$E$55</f>
        <v>10.863591209061447</v>
      </c>
      <c r="F106" s="9">
        <f>$E$56</f>
        <v>26.888331782436836</v>
      </c>
      <c r="G106" s="6">
        <f>F106</f>
        <v>26.888331782436836</v>
      </c>
      <c r="H106" s="6">
        <f>-$B$58</f>
        <v>-9.81</v>
      </c>
      <c r="I106" s="6">
        <f>D106+$D$63*G106</f>
        <v>12.688833178243684</v>
      </c>
      <c r="J106" s="6">
        <f>F106+$D$63*$H$106</f>
        <v>25.907331782436835</v>
      </c>
      <c r="K106" s="14" t="str">
        <f>IF(AND(AND((C106&gt;=($E$50-1.5)),(C106&lt;=($E$50+1.5))),AND((D106&gt;=($E$51-1.5)),(D106&lt;=($E$51+1.5)))),"SI","NO")</f>
        <v>NO</v>
      </c>
    </row>
    <row r="107" spans="1:11" ht="12.75">
      <c r="A107" s="1">
        <v>1</v>
      </c>
      <c r="B107" s="1">
        <f>A107*$D$63</f>
        <v>0.1</v>
      </c>
      <c r="C107" s="6">
        <f>$B$50+$E$107*B107</f>
        <v>6.0863591209061445</v>
      </c>
      <c r="D107" s="6">
        <f>I106</f>
        <v>12.688833178243684</v>
      </c>
      <c r="E107" s="6">
        <f aca="true" t="shared" si="0" ref="E107:E170">$E$55</f>
        <v>10.863591209061447</v>
      </c>
      <c r="F107" s="6">
        <f>J106</f>
        <v>25.907331782436835</v>
      </c>
      <c r="G107" s="6">
        <f>F107</f>
        <v>25.907331782436835</v>
      </c>
      <c r="H107" s="6">
        <f aca="true" t="shared" si="1" ref="H107:H170">-$B$58</f>
        <v>-9.81</v>
      </c>
      <c r="I107" s="6">
        <f>D107+$D$63*G107</f>
        <v>15.279566356487367</v>
      </c>
      <c r="J107" s="6">
        <f>F107+$D$63*$H$106</f>
        <v>24.926331782436833</v>
      </c>
      <c r="K107" s="14" t="str">
        <f aca="true" t="shared" si="2" ref="K107:K170">IF(AND(AND((C107&gt;=($E$50-1.5)),(C107&lt;=($E$50+1.5))),AND((D107&gt;=($E$51-1.5)),(D107&lt;=($E$51+1.5)))),"SI","NO")</f>
        <v>NO</v>
      </c>
    </row>
    <row r="108" spans="1:11" ht="12.75">
      <c r="A108" s="1">
        <v>2</v>
      </c>
      <c r="B108" s="1">
        <f aca="true" t="shared" si="3" ref="B108:B171">A108*$D$63</f>
        <v>0.2</v>
      </c>
      <c r="C108" s="6">
        <f aca="true" t="shared" si="4" ref="C108:C171">$B$50+$E$107*B108</f>
        <v>7.172718241812289</v>
      </c>
      <c r="D108" s="6">
        <f aca="true" t="shared" si="5" ref="D108:D136">I107</f>
        <v>15.279566356487367</v>
      </c>
      <c r="E108" s="6">
        <f t="shared" si="0"/>
        <v>10.863591209061447</v>
      </c>
      <c r="F108" s="6">
        <f aca="true" t="shared" si="6" ref="F108:F136">J107</f>
        <v>24.926331782436833</v>
      </c>
      <c r="G108" s="6">
        <f aca="true" t="shared" si="7" ref="G108:G171">F108</f>
        <v>24.926331782436833</v>
      </c>
      <c r="H108" s="6">
        <f t="shared" si="1"/>
        <v>-9.81</v>
      </c>
      <c r="I108" s="6">
        <f aca="true" t="shared" si="8" ref="I108:I136">D108+$D$63*G108</f>
        <v>17.77219953473105</v>
      </c>
      <c r="J108" s="6">
        <f aca="true" t="shared" si="9" ref="J108:J136">F108+$D$63*$H$106</f>
        <v>23.94533178243683</v>
      </c>
      <c r="K108" s="14" t="str">
        <f t="shared" si="2"/>
        <v>NO</v>
      </c>
    </row>
    <row r="109" spans="1:11" ht="12.75">
      <c r="A109" s="1">
        <v>3</v>
      </c>
      <c r="B109" s="1">
        <f t="shared" si="3"/>
        <v>0.30000000000000004</v>
      </c>
      <c r="C109" s="6">
        <f t="shared" si="4"/>
        <v>8.259077362718434</v>
      </c>
      <c r="D109" s="6">
        <f t="shared" si="5"/>
        <v>17.77219953473105</v>
      </c>
      <c r="E109" s="6">
        <f t="shared" si="0"/>
        <v>10.863591209061447</v>
      </c>
      <c r="F109" s="6">
        <f t="shared" si="6"/>
        <v>23.94533178243683</v>
      </c>
      <c r="G109" s="6">
        <f t="shared" si="7"/>
        <v>23.94533178243683</v>
      </c>
      <c r="H109" s="6">
        <f t="shared" si="1"/>
        <v>-9.81</v>
      </c>
      <c r="I109" s="6">
        <f t="shared" si="8"/>
        <v>20.166732712974735</v>
      </c>
      <c r="J109" s="6">
        <f t="shared" si="9"/>
        <v>22.96433178243683</v>
      </c>
      <c r="K109" s="14" t="str">
        <f t="shared" si="2"/>
        <v>NO</v>
      </c>
    </row>
    <row r="110" spans="1:11" ht="12.75">
      <c r="A110" s="1">
        <v>4</v>
      </c>
      <c r="B110" s="1">
        <f t="shared" si="3"/>
        <v>0.4</v>
      </c>
      <c r="C110" s="6">
        <f t="shared" si="4"/>
        <v>9.345436483624578</v>
      </c>
      <c r="D110" s="6">
        <f t="shared" si="5"/>
        <v>20.166732712974735</v>
      </c>
      <c r="E110" s="6">
        <f t="shared" si="0"/>
        <v>10.863591209061447</v>
      </c>
      <c r="F110" s="6">
        <f t="shared" si="6"/>
        <v>22.96433178243683</v>
      </c>
      <c r="G110" s="6">
        <f t="shared" si="7"/>
        <v>22.96433178243683</v>
      </c>
      <c r="H110" s="6">
        <f t="shared" si="1"/>
        <v>-9.81</v>
      </c>
      <c r="I110" s="6">
        <f t="shared" si="8"/>
        <v>22.463165891218416</v>
      </c>
      <c r="J110" s="6">
        <f t="shared" si="9"/>
        <v>21.983331782436828</v>
      </c>
      <c r="K110" s="14" t="str">
        <f t="shared" si="2"/>
        <v>NO</v>
      </c>
    </row>
    <row r="111" spans="1:11" ht="12.75">
      <c r="A111" s="1">
        <v>5</v>
      </c>
      <c r="B111" s="1">
        <f t="shared" si="3"/>
        <v>0.5</v>
      </c>
      <c r="C111" s="6">
        <f t="shared" si="4"/>
        <v>10.431795604530723</v>
      </c>
      <c r="D111" s="6">
        <f t="shared" si="5"/>
        <v>22.463165891218416</v>
      </c>
      <c r="E111" s="6">
        <f t="shared" si="0"/>
        <v>10.863591209061447</v>
      </c>
      <c r="F111" s="6">
        <f t="shared" si="6"/>
        <v>21.983331782436828</v>
      </c>
      <c r="G111" s="6">
        <f t="shared" si="7"/>
        <v>21.983331782436828</v>
      </c>
      <c r="H111" s="6">
        <f t="shared" si="1"/>
        <v>-9.81</v>
      </c>
      <c r="I111" s="6">
        <f t="shared" si="8"/>
        <v>24.6614990694621</v>
      </c>
      <c r="J111" s="6">
        <f t="shared" si="9"/>
        <v>21.002331782436826</v>
      </c>
      <c r="K111" s="14" t="str">
        <f t="shared" si="2"/>
        <v>NO</v>
      </c>
    </row>
    <row r="112" spans="1:11" ht="12.75">
      <c r="A112" s="1">
        <v>6</v>
      </c>
      <c r="B112" s="1">
        <f t="shared" si="3"/>
        <v>0.6000000000000001</v>
      </c>
      <c r="C112" s="6">
        <f t="shared" si="4"/>
        <v>11.518154725436869</v>
      </c>
      <c r="D112" s="6">
        <f t="shared" si="5"/>
        <v>24.6614990694621</v>
      </c>
      <c r="E112" s="6">
        <f t="shared" si="0"/>
        <v>10.863591209061447</v>
      </c>
      <c r="F112" s="6">
        <f t="shared" si="6"/>
        <v>21.002331782436826</v>
      </c>
      <c r="G112" s="6">
        <f t="shared" si="7"/>
        <v>21.002331782436826</v>
      </c>
      <c r="H112" s="6">
        <f t="shared" si="1"/>
        <v>-9.81</v>
      </c>
      <c r="I112" s="6">
        <f t="shared" si="8"/>
        <v>26.761732247705783</v>
      </c>
      <c r="J112" s="6">
        <f t="shared" si="9"/>
        <v>20.021331782436825</v>
      </c>
      <c r="K112" s="14" t="str">
        <f t="shared" si="2"/>
        <v>NO</v>
      </c>
    </row>
    <row r="113" spans="1:11" ht="12.75">
      <c r="A113" s="1">
        <v>7</v>
      </c>
      <c r="B113" s="1">
        <f t="shared" si="3"/>
        <v>0.7000000000000001</v>
      </c>
      <c r="C113" s="6">
        <f t="shared" si="4"/>
        <v>12.604513846343014</v>
      </c>
      <c r="D113" s="6">
        <f t="shared" si="5"/>
        <v>26.761732247705783</v>
      </c>
      <c r="E113" s="6">
        <f t="shared" si="0"/>
        <v>10.863591209061447</v>
      </c>
      <c r="F113" s="6">
        <f t="shared" si="6"/>
        <v>20.021331782436825</v>
      </c>
      <c r="G113" s="6">
        <f t="shared" si="7"/>
        <v>20.021331782436825</v>
      </c>
      <c r="H113" s="6">
        <f t="shared" si="1"/>
        <v>-9.81</v>
      </c>
      <c r="I113" s="6">
        <f t="shared" si="8"/>
        <v>28.763865425949465</v>
      </c>
      <c r="J113" s="6">
        <f t="shared" si="9"/>
        <v>19.040331782436823</v>
      </c>
      <c r="K113" s="14" t="str">
        <f t="shared" si="2"/>
        <v>NO</v>
      </c>
    </row>
    <row r="114" spans="1:11" ht="12.75">
      <c r="A114" s="1">
        <v>8</v>
      </c>
      <c r="B114" s="1">
        <f t="shared" si="3"/>
        <v>0.8</v>
      </c>
      <c r="C114" s="6">
        <f t="shared" si="4"/>
        <v>13.690872967249158</v>
      </c>
      <c r="D114" s="6">
        <f t="shared" si="5"/>
        <v>28.763865425949465</v>
      </c>
      <c r="E114" s="6">
        <f t="shared" si="0"/>
        <v>10.863591209061447</v>
      </c>
      <c r="F114" s="6">
        <f t="shared" si="6"/>
        <v>19.040331782436823</v>
      </c>
      <c r="G114" s="6">
        <f t="shared" si="7"/>
        <v>19.040331782436823</v>
      </c>
      <c r="H114" s="6">
        <f t="shared" si="1"/>
        <v>-9.81</v>
      </c>
      <c r="I114" s="6">
        <f t="shared" si="8"/>
        <v>30.667898604193148</v>
      </c>
      <c r="J114" s="6">
        <f t="shared" si="9"/>
        <v>18.05933178243682</v>
      </c>
      <c r="K114" s="14" t="str">
        <f t="shared" si="2"/>
        <v>NO</v>
      </c>
    </row>
    <row r="115" spans="1:11" ht="12.75">
      <c r="A115" s="1">
        <v>9</v>
      </c>
      <c r="B115" s="1">
        <f t="shared" si="3"/>
        <v>0.9</v>
      </c>
      <c r="C115" s="6">
        <f t="shared" si="4"/>
        <v>14.777232088155303</v>
      </c>
      <c r="D115" s="6">
        <f t="shared" si="5"/>
        <v>30.667898604193148</v>
      </c>
      <c r="E115" s="6">
        <f t="shared" si="0"/>
        <v>10.863591209061447</v>
      </c>
      <c r="F115" s="6">
        <f t="shared" si="6"/>
        <v>18.05933178243682</v>
      </c>
      <c r="G115" s="6">
        <f t="shared" si="7"/>
        <v>18.05933178243682</v>
      </c>
      <c r="H115" s="6">
        <f t="shared" si="1"/>
        <v>-9.81</v>
      </c>
      <c r="I115" s="6">
        <f t="shared" si="8"/>
        <v>32.47383178243683</v>
      </c>
      <c r="J115" s="6">
        <f t="shared" si="9"/>
        <v>17.07833178243682</v>
      </c>
      <c r="K115" s="14" t="str">
        <f t="shared" si="2"/>
        <v>NO</v>
      </c>
    </row>
    <row r="116" spans="1:11" ht="12.75">
      <c r="A116" s="1">
        <v>10</v>
      </c>
      <c r="B116" s="1">
        <f t="shared" si="3"/>
        <v>1</v>
      </c>
      <c r="C116" s="6">
        <f t="shared" si="4"/>
        <v>15.863591209061447</v>
      </c>
      <c r="D116" s="6">
        <f t="shared" si="5"/>
        <v>32.47383178243683</v>
      </c>
      <c r="E116" s="6">
        <f t="shared" si="0"/>
        <v>10.863591209061447</v>
      </c>
      <c r="F116" s="6">
        <f t="shared" si="6"/>
        <v>17.07833178243682</v>
      </c>
      <c r="G116" s="6">
        <f t="shared" si="7"/>
        <v>17.07833178243682</v>
      </c>
      <c r="H116" s="6">
        <f t="shared" si="1"/>
        <v>-9.81</v>
      </c>
      <c r="I116" s="6">
        <f t="shared" si="8"/>
        <v>34.181664960680514</v>
      </c>
      <c r="J116" s="6">
        <f t="shared" si="9"/>
        <v>16.097331782436818</v>
      </c>
      <c r="K116" s="14" t="str">
        <f t="shared" si="2"/>
        <v>NO</v>
      </c>
    </row>
    <row r="117" spans="1:11" ht="12.75">
      <c r="A117" s="1">
        <v>11</v>
      </c>
      <c r="B117" s="1">
        <f t="shared" si="3"/>
        <v>1.1</v>
      </c>
      <c r="C117" s="6">
        <f t="shared" si="4"/>
        <v>16.949950329967592</v>
      </c>
      <c r="D117" s="6">
        <f t="shared" si="5"/>
        <v>34.181664960680514</v>
      </c>
      <c r="E117" s="6">
        <f t="shared" si="0"/>
        <v>10.863591209061447</v>
      </c>
      <c r="F117" s="6">
        <f t="shared" si="6"/>
        <v>16.097331782436818</v>
      </c>
      <c r="G117" s="6">
        <f t="shared" si="7"/>
        <v>16.097331782436818</v>
      </c>
      <c r="H117" s="6">
        <f t="shared" si="1"/>
        <v>-9.81</v>
      </c>
      <c r="I117" s="6">
        <f t="shared" si="8"/>
        <v>35.791398138924194</v>
      </c>
      <c r="J117" s="6">
        <f t="shared" si="9"/>
        <v>15.116331782436818</v>
      </c>
      <c r="K117" s="14" t="str">
        <f t="shared" si="2"/>
        <v>NO</v>
      </c>
    </row>
    <row r="118" spans="1:11" ht="12.75">
      <c r="A118" s="1">
        <v>12</v>
      </c>
      <c r="B118" s="1">
        <f t="shared" si="3"/>
        <v>1.2000000000000002</v>
      </c>
      <c r="C118" s="6">
        <f t="shared" si="4"/>
        <v>18.036309450873738</v>
      </c>
      <c r="D118" s="6">
        <f t="shared" si="5"/>
        <v>35.791398138924194</v>
      </c>
      <c r="E118" s="6">
        <f t="shared" si="0"/>
        <v>10.863591209061447</v>
      </c>
      <c r="F118" s="6">
        <f t="shared" si="6"/>
        <v>15.116331782436818</v>
      </c>
      <c r="G118" s="6">
        <f t="shared" si="7"/>
        <v>15.116331782436818</v>
      </c>
      <c r="H118" s="6">
        <f t="shared" si="1"/>
        <v>-9.81</v>
      </c>
      <c r="I118" s="6">
        <f t="shared" si="8"/>
        <v>37.30303131716788</v>
      </c>
      <c r="J118" s="6">
        <f t="shared" si="9"/>
        <v>14.135331782436818</v>
      </c>
      <c r="K118" s="14" t="str">
        <f t="shared" si="2"/>
        <v>NO</v>
      </c>
    </row>
    <row r="119" spans="1:11" ht="12.75">
      <c r="A119" s="1">
        <v>13</v>
      </c>
      <c r="B119" s="1">
        <f t="shared" si="3"/>
        <v>1.3</v>
      </c>
      <c r="C119" s="6">
        <f t="shared" si="4"/>
        <v>19.122668571779883</v>
      </c>
      <c r="D119" s="6">
        <f t="shared" si="5"/>
        <v>37.30303131716788</v>
      </c>
      <c r="E119" s="6">
        <f t="shared" si="0"/>
        <v>10.863591209061447</v>
      </c>
      <c r="F119" s="6">
        <f t="shared" si="6"/>
        <v>14.135331782436818</v>
      </c>
      <c r="G119" s="6">
        <f t="shared" si="7"/>
        <v>14.135331782436818</v>
      </c>
      <c r="H119" s="6">
        <f t="shared" si="1"/>
        <v>-9.81</v>
      </c>
      <c r="I119" s="6">
        <f t="shared" si="8"/>
        <v>38.71656449541156</v>
      </c>
      <c r="J119" s="6">
        <f t="shared" si="9"/>
        <v>13.154331782436818</v>
      </c>
      <c r="K119" s="14" t="str">
        <f t="shared" si="2"/>
        <v>NO</v>
      </c>
    </row>
    <row r="120" spans="1:11" ht="12.75">
      <c r="A120" s="1">
        <v>14</v>
      </c>
      <c r="B120" s="1">
        <f t="shared" si="3"/>
        <v>1.4000000000000001</v>
      </c>
      <c r="C120" s="6">
        <f t="shared" si="4"/>
        <v>20.20902769268603</v>
      </c>
      <c r="D120" s="6">
        <f t="shared" si="5"/>
        <v>38.71656449541156</v>
      </c>
      <c r="E120" s="6">
        <f t="shared" si="0"/>
        <v>10.863591209061447</v>
      </c>
      <c r="F120" s="6">
        <f t="shared" si="6"/>
        <v>13.154331782436818</v>
      </c>
      <c r="G120" s="6">
        <f t="shared" si="7"/>
        <v>13.154331782436818</v>
      </c>
      <c r="H120" s="6">
        <f t="shared" si="1"/>
        <v>-9.81</v>
      </c>
      <c r="I120" s="6">
        <f t="shared" si="8"/>
        <v>40.03199767365524</v>
      </c>
      <c r="J120" s="6">
        <f t="shared" si="9"/>
        <v>12.173331782436819</v>
      </c>
      <c r="K120" s="14" t="str">
        <f t="shared" si="2"/>
        <v>NO</v>
      </c>
    </row>
    <row r="121" spans="1:11" ht="12.75">
      <c r="A121" s="1">
        <v>15</v>
      </c>
      <c r="B121" s="1">
        <f t="shared" si="3"/>
        <v>1.5</v>
      </c>
      <c r="C121" s="6">
        <f t="shared" si="4"/>
        <v>21.29538681359217</v>
      </c>
      <c r="D121" s="6">
        <f t="shared" si="5"/>
        <v>40.03199767365524</v>
      </c>
      <c r="E121" s="6">
        <f t="shared" si="0"/>
        <v>10.863591209061447</v>
      </c>
      <c r="F121" s="6">
        <f t="shared" si="6"/>
        <v>12.173331782436819</v>
      </c>
      <c r="G121" s="6">
        <f t="shared" si="7"/>
        <v>12.173331782436819</v>
      </c>
      <c r="H121" s="6">
        <f t="shared" si="1"/>
        <v>-9.81</v>
      </c>
      <c r="I121" s="6">
        <f t="shared" si="8"/>
        <v>41.249330851898925</v>
      </c>
      <c r="J121" s="6">
        <f t="shared" si="9"/>
        <v>11.192331782436819</v>
      </c>
      <c r="K121" s="14" t="str">
        <f t="shared" si="2"/>
        <v>NO</v>
      </c>
    </row>
    <row r="122" spans="1:11" ht="12.75">
      <c r="A122" s="1">
        <v>16</v>
      </c>
      <c r="B122" s="1">
        <f t="shared" si="3"/>
        <v>1.6</v>
      </c>
      <c r="C122" s="6">
        <f t="shared" si="4"/>
        <v>22.381745934498316</v>
      </c>
      <c r="D122" s="6">
        <f t="shared" si="5"/>
        <v>41.249330851898925</v>
      </c>
      <c r="E122" s="6">
        <f t="shared" si="0"/>
        <v>10.863591209061447</v>
      </c>
      <c r="F122" s="6">
        <f t="shared" si="6"/>
        <v>11.192331782436819</v>
      </c>
      <c r="G122" s="6">
        <f t="shared" si="7"/>
        <v>11.192331782436819</v>
      </c>
      <c r="H122" s="6">
        <f t="shared" si="1"/>
        <v>-9.81</v>
      </c>
      <c r="I122" s="6">
        <f t="shared" si="8"/>
        <v>42.36856403014261</v>
      </c>
      <c r="J122" s="6">
        <f t="shared" si="9"/>
        <v>10.211331782436819</v>
      </c>
      <c r="K122" s="14" t="str">
        <f t="shared" si="2"/>
        <v>NO</v>
      </c>
    </row>
    <row r="123" spans="1:11" ht="12.75">
      <c r="A123" s="1">
        <v>17</v>
      </c>
      <c r="B123" s="1">
        <f t="shared" si="3"/>
        <v>1.7000000000000002</v>
      </c>
      <c r="C123" s="6">
        <f t="shared" si="4"/>
        <v>23.46810505540446</v>
      </c>
      <c r="D123" s="6">
        <f t="shared" si="5"/>
        <v>42.36856403014261</v>
      </c>
      <c r="E123" s="6">
        <f t="shared" si="0"/>
        <v>10.863591209061447</v>
      </c>
      <c r="F123" s="6">
        <f t="shared" si="6"/>
        <v>10.211331782436819</v>
      </c>
      <c r="G123" s="6">
        <f t="shared" si="7"/>
        <v>10.211331782436819</v>
      </c>
      <c r="H123" s="6">
        <f t="shared" si="1"/>
        <v>-9.81</v>
      </c>
      <c r="I123" s="6">
        <f t="shared" si="8"/>
        <v>43.38969720838629</v>
      </c>
      <c r="J123" s="6">
        <f t="shared" si="9"/>
        <v>9.230331782436819</v>
      </c>
      <c r="K123" s="14" t="str">
        <f t="shared" si="2"/>
        <v>NO</v>
      </c>
    </row>
    <row r="124" spans="1:11" ht="12.75">
      <c r="A124" s="1">
        <v>18</v>
      </c>
      <c r="B124" s="1">
        <f t="shared" si="3"/>
        <v>1.8</v>
      </c>
      <c r="C124" s="6">
        <f t="shared" si="4"/>
        <v>24.554464176310606</v>
      </c>
      <c r="D124" s="6">
        <f t="shared" si="5"/>
        <v>43.38969720838629</v>
      </c>
      <c r="E124" s="6">
        <f t="shared" si="0"/>
        <v>10.863591209061447</v>
      </c>
      <c r="F124" s="6">
        <f t="shared" si="6"/>
        <v>9.230331782436819</v>
      </c>
      <c r="G124" s="6">
        <f t="shared" si="7"/>
        <v>9.230331782436819</v>
      </c>
      <c r="H124" s="6">
        <f t="shared" si="1"/>
        <v>-9.81</v>
      </c>
      <c r="I124" s="6">
        <f t="shared" si="8"/>
        <v>44.31273038662997</v>
      </c>
      <c r="J124" s="6">
        <f t="shared" si="9"/>
        <v>8.249331782436819</v>
      </c>
      <c r="K124" s="14" t="str">
        <f t="shared" si="2"/>
        <v>NO</v>
      </c>
    </row>
    <row r="125" spans="1:11" ht="12.75">
      <c r="A125" s="1">
        <v>19</v>
      </c>
      <c r="B125" s="1">
        <f t="shared" si="3"/>
        <v>1.9000000000000001</v>
      </c>
      <c r="C125" s="6">
        <f t="shared" si="4"/>
        <v>25.640823297216752</v>
      </c>
      <c r="D125" s="6">
        <f t="shared" si="5"/>
        <v>44.31273038662997</v>
      </c>
      <c r="E125" s="6">
        <f t="shared" si="0"/>
        <v>10.863591209061447</v>
      </c>
      <c r="F125" s="6">
        <f t="shared" si="6"/>
        <v>8.249331782436819</v>
      </c>
      <c r="G125" s="6">
        <f t="shared" si="7"/>
        <v>8.249331782436819</v>
      </c>
      <c r="H125" s="6">
        <f t="shared" si="1"/>
        <v>-9.81</v>
      </c>
      <c r="I125" s="6">
        <f t="shared" si="8"/>
        <v>45.137663564873655</v>
      </c>
      <c r="J125" s="6">
        <f t="shared" si="9"/>
        <v>7.268331782436819</v>
      </c>
      <c r="K125" s="14" t="str">
        <f t="shared" si="2"/>
        <v>NO</v>
      </c>
    </row>
    <row r="126" spans="1:11" ht="12.75">
      <c r="A126" s="1">
        <v>20</v>
      </c>
      <c r="B126" s="1">
        <f t="shared" si="3"/>
        <v>2</v>
      </c>
      <c r="C126" s="6">
        <f t="shared" si="4"/>
        <v>26.727182418122894</v>
      </c>
      <c r="D126" s="6">
        <f t="shared" si="5"/>
        <v>45.137663564873655</v>
      </c>
      <c r="E126" s="6">
        <f t="shared" si="0"/>
        <v>10.863591209061447</v>
      </c>
      <c r="F126" s="6">
        <f t="shared" si="6"/>
        <v>7.268331782436819</v>
      </c>
      <c r="G126" s="6">
        <f t="shared" si="7"/>
        <v>7.268331782436819</v>
      </c>
      <c r="H126" s="6">
        <f t="shared" si="1"/>
        <v>-9.81</v>
      </c>
      <c r="I126" s="6">
        <f t="shared" si="8"/>
        <v>45.864496743117336</v>
      </c>
      <c r="J126" s="6">
        <f t="shared" si="9"/>
        <v>6.287331782436819</v>
      </c>
      <c r="K126" s="14" t="str">
        <f t="shared" si="2"/>
        <v>NO</v>
      </c>
    </row>
    <row r="127" spans="1:11" ht="12.75">
      <c r="A127" s="1">
        <v>21</v>
      </c>
      <c r="B127" s="1">
        <f t="shared" si="3"/>
        <v>2.1</v>
      </c>
      <c r="C127" s="6">
        <f t="shared" si="4"/>
        <v>27.81354153902904</v>
      </c>
      <c r="D127" s="6">
        <f t="shared" si="5"/>
        <v>45.864496743117336</v>
      </c>
      <c r="E127" s="6">
        <f t="shared" si="0"/>
        <v>10.863591209061447</v>
      </c>
      <c r="F127" s="6">
        <f t="shared" si="6"/>
        <v>6.287331782436819</v>
      </c>
      <c r="G127" s="6">
        <f t="shared" si="7"/>
        <v>6.287331782436819</v>
      </c>
      <c r="H127" s="6">
        <f t="shared" si="1"/>
        <v>-9.81</v>
      </c>
      <c r="I127" s="6">
        <f t="shared" si="8"/>
        <v>46.49322992136102</v>
      </c>
      <c r="J127" s="6">
        <f t="shared" si="9"/>
        <v>5.3063317824368195</v>
      </c>
      <c r="K127" s="14" t="str">
        <f t="shared" si="2"/>
        <v>NO</v>
      </c>
    </row>
    <row r="128" spans="1:11" ht="12.75">
      <c r="A128" s="1">
        <v>22</v>
      </c>
      <c r="B128" s="1">
        <f t="shared" si="3"/>
        <v>2.2</v>
      </c>
      <c r="C128" s="6">
        <f t="shared" si="4"/>
        <v>28.899900659935184</v>
      </c>
      <c r="D128" s="6">
        <f t="shared" si="5"/>
        <v>46.49322992136102</v>
      </c>
      <c r="E128" s="6">
        <f t="shared" si="0"/>
        <v>10.863591209061447</v>
      </c>
      <c r="F128" s="6">
        <f t="shared" si="6"/>
        <v>5.3063317824368195</v>
      </c>
      <c r="G128" s="6">
        <f t="shared" si="7"/>
        <v>5.3063317824368195</v>
      </c>
      <c r="H128" s="6">
        <f t="shared" si="1"/>
        <v>-9.81</v>
      </c>
      <c r="I128" s="6">
        <f t="shared" si="8"/>
        <v>47.023863099604704</v>
      </c>
      <c r="J128" s="6">
        <f t="shared" si="9"/>
        <v>4.32533178243682</v>
      </c>
      <c r="K128" s="14" t="str">
        <f t="shared" si="2"/>
        <v>NO</v>
      </c>
    </row>
    <row r="129" spans="1:11" ht="12.75">
      <c r="A129" s="1">
        <v>23</v>
      </c>
      <c r="B129" s="1">
        <f t="shared" si="3"/>
        <v>2.3000000000000003</v>
      </c>
      <c r="C129" s="6">
        <f t="shared" si="4"/>
        <v>29.98625978084133</v>
      </c>
      <c r="D129" s="6">
        <f t="shared" si="5"/>
        <v>47.023863099604704</v>
      </c>
      <c r="E129" s="6">
        <f t="shared" si="0"/>
        <v>10.863591209061447</v>
      </c>
      <c r="F129" s="6">
        <f t="shared" si="6"/>
        <v>4.32533178243682</v>
      </c>
      <c r="G129" s="6">
        <f t="shared" si="7"/>
        <v>4.32533178243682</v>
      </c>
      <c r="H129" s="6">
        <f t="shared" si="1"/>
        <v>-9.81</v>
      </c>
      <c r="I129" s="6">
        <f t="shared" si="8"/>
        <v>47.456396277848384</v>
      </c>
      <c r="J129" s="6">
        <f t="shared" si="9"/>
        <v>3.3443317824368197</v>
      </c>
      <c r="K129" s="14" t="str">
        <f t="shared" si="2"/>
        <v>NO</v>
      </c>
    </row>
    <row r="130" spans="1:11" ht="12.75">
      <c r="A130" s="1">
        <v>24</v>
      </c>
      <c r="B130" s="1">
        <f t="shared" si="3"/>
        <v>2.4000000000000004</v>
      </c>
      <c r="C130" s="6">
        <f t="shared" si="4"/>
        <v>31.072618901747475</v>
      </c>
      <c r="D130" s="6">
        <f t="shared" si="5"/>
        <v>47.456396277848384</v>
      </c>
      <c r="E130" s="6">
        <f t="shared" si="0"/>
        <v>10.863591209061447</v>
      </c>
      <c r="F130" s="6">
        <f t="shared" si="6"/>
        <v>3.3443317824368197</v>
      </c>
      <c r="G130" s="6">
        <f t="shared" si="7"/>
        <v>3.3443317824368197</v>
      </c>
      <c r="H130" s="6">
        <f t="shared" si="1"/>
        <v>-9.81</v>
      </c>
      <c r="I130" s="6">
        <f t="shared" si="8"/>
        <v>47.79082945609207</v>
      </c>
      <c r="J130" s="6">
        <f t="shared" si="9"/>
        <v>2.36333178243682</v>
      </c>
      <c r="K130" s="14" t="str">
        <f t="shared" si="2"/>
        <v>NO</v>
      </c>
    </row>
    <row r="131" spans="1:11" ht="12.75">
      <c r="A131" s="1">
        <v>25</v>
      </c>
      <c r="B131" s="1">
        <f t="shared" si="3"/>
        <v>2.5</v>
      </c>
      <c r="C131" s="6">
        <f t="shared" si="4"/>
        <v>32.15897802265361</v>
      </c>
      <c r="D131" s="6">
        <f t="shared" si="5"/>
        <v>47.79082945609207</v>
      </c>
      <c r="E131" s="6">
        <f t="shared" si="0"/>
        <v>10.863591209061447</v>
      </c>
      <c r="F131" s="6">
        <f t="shared" si="6"/>
        <v>2.36333178243682</v>
      </c>
      <c r="G131" s="6">
        <f t="shared" si="7"/>
        <v>2.36333178243682</v>
      </c>
      <c r="H131" s="6">
        <f t="shared" si="1"/>
        <v>-9.81</v>
      </c>
      <c r="I131" s="6">
        <f t="shared" si="8"/>
        <v>48.02716263433575</v>
      </c>
      <c r="J131" s="6">
        <f t="shared" si="9"/>
        <v>1.3823317824368198</v>
      </c>
      <c r="K131" s="14" t="str">
        <f t="shared" si="2"/>
        <v>NO</v>
      </c>
    </row>
    <row r="132" spans="1:11" ht="12.75">
      <c r="A132" s="1">
        <v>26</v>
      </c>
      <c r="B132" s="1">
        <f t="shared" si="3"/>
        <v>2.6</v>
      </c>
      <c r="C132" s="6">
        <f t="shared" si="4"/>
        <v>33.245337143559766</v>
      </c>
      <c r="D132" s="6">
        <f t="shared" si="5"/>
        <v>48.02716263433575</v>
      </c>
      <c r="E132" s="6">
        <f t="shared" si="0"/>
        <v>10.863591209061447</v>
      </c>
      <c r="F132" s="6">
        <f t="shared" si="6"/>
        <v>1.3823317824368198</v>
      </c>
      <c r="G132" s="6">
        <f t="shared" si="7"/>
        <v>1.3823317824368198</v>
      </c>
      <c r="H132" s="6">
        <f t="shared" si="1"/>
        <v>-9.81</v>
      </c>
      <c r="I132" s="6">
        <f t="shared" si="8"/>
        <v>48.16539581257943</v>
      </c>
      <c r="J132" s="6">
        <f t="shared" si="9"/>
        <v>0.40133178243681966</v>
      </c>
      <c r="K132" s="14" t="str">
        <f t="shared" si="2"/>
        <v>NO</v>
      </c>
    </row>
    <row r="133" spans="1:11" ht="12.75">
      <c r="A133" s="1">
        <v>27</v>
      </c>
      <c r="B133" s="1">
        <f t="shared" si="3"/>
        <v>2.7</v>
      </c>
      <c r="C133" s="6">
        <f t="shared" si="4"/>
        <v>34.331696264465904</v>
      </c>
      <c r="D133" s="6">
        <f t="shared" si="5"/>
        <v>48.16539581257943</v>
      </c>
      <c r="E133" s="6">
        <f t="shared" si="0"/>
        <v>10.863591209061447</v>
      </c>
      <c r="F133" s="6">
        <f t="shared" si="6"/>
        <v>0.40133178243681966</v>
      </c>
      <c r="G133" s="6">
        <f t="shared" si="7"/>
        <v>0.40133178243681966</v>
      </c>
      <c r="H133" s="6">
        <f t="shared" si="1"/>
        <v>-9.81</v>
      </c>
      <c r="I133" s="6">
        <f t="shared" si="8"/>
        <v>48.20552899082311</v>
      </c>
      <c r="J133" s="6">
        <f t="shared" si="9"/>
        <v>-0.5796682175631804</v>
      </c>
      <c r="K133" s="14" t="str">
        <f t="shared" si="2"/>
        <v>NO</v>
      </c>
    </row>
    <row r="134" spans="1:11" ht="12.75">
      <c r="A134" s="1">
        <v>28</v>
      </c>
      <c r="B134" s="1">
        <f t="shared" si="3"/>
        <v>2.8000000000000003</v>
      </c>
      <c r="C134" s="6">
        <f t="shared" si="4"/>
        <v>35.41805538537206</v>
      </c>
      <c r="D134" s="6">
        <f t="shared" si="5"/>
        <v>48.20552899082311</v>
      </c>
      <c r="E134" s="6">
        <f t="shared" si="0"/>
        <v>10.863591209061447</v>
      </c>
      <c r="F134" s="6">
        <f t="shared" si="6"/>
        <v>-0.5796682175631804</v>
      </c>
      <c r="G134" s="6">
        <f t="shared" si="7"/>
        <v>-0.5796682175631804</v>
      </c>
      <c r="H134" s="6">
        <f t="shared" si="1"/>
        <v>-9.81</v>
      </c>
      <c r="I134" s="6">
        <f t="shared" si="8"/>
        <v>48.147562169066795</v>
      </c>
      <c r="J134" s="6">
        <f t="shared" si="9"/>
        <v>-1.5606682175631805</v>
      </c>
      <c r="K134" s="14" t="str">
        <f t="shared" si="2"/>
        <v>NO</v>
      </c>
    </row>
    <row r="135" spans="1:11" ht="12.75">
      <c r="A135" s="1">
        <v>29</v>
      </c>
      <c r="B135" s="1">
        <f t="shared" si="3"/>
        <v>2.9000000000000004</v>
      </c>
      <c r="C135" s="6">
        <f t="shared" si="4"/>
        <v>36.504414506278195</v>
      </c>
      <c r="D135" s="6">
        <f t="shared" si="5"/>
        <v>48.147562169066795</v>
      </c>
      <c r="E135" s="6">
        <f t="shared" si="0"/>
        <v>10.863591209061447</v>
      </c>
      <c r="F135" s="6">
        <f t="shared" si="6"/>
        <v>-1.5606682175631805</v>
      </c>
      <c r="G135" s="6">
        <f t="shared" si="7"/>
        <v>-1.5606682175631805</v>
      </c>
      <c r="H135" s="6">
        <f t="shared" si="1"/>
        <v>-9.81</v>
      </c>
      <c r="I135" s="6">
        <f t="shared" si="8"/>
        <v>47.991495347310476</v>
      </c>
      <c r="J135" s="6">
        <f t="shared" si="9"/>
        <v>-2.5416682175631804</v>
      </c>
      <c r="K135" s="14" t="str">
        <f t="shared" si="2"/>
        <v>NO</v>
      </c>
    </row>
    <row r="136" spans="1:11" ht="12.75">
      <c r="A136" s="1">
        <v>30</v>
      </c>
      <c r="B136" s="1">
        <f t="shared" si="3"/>
        <v>3</v>
      </c>
      <c r="C136" s="6">
        <f t="shared" si="4"/>
        <v>37.59077362718434</v>
      </c>
      <c r="D136" s="6">
        <f t="shared" si="5"/>
        <v>47.991495347310476</v>
      </c>
      <c r="E136" s="6">
        <f t="shared" si="0"/>
        <v>10.863591209061447</v>
      </c>
      <c r="F136" s="6">
        <f t="shared" si="6"/>
        <v>-2.5416682175631804</v>
      </c>
      <c r="G136" s="6">
        <f t="shared" si="7"/>
        <v>-2.5416682175631804</v>
      </c>
      <c r="H136" s="6">
        <f t="shared" si="1"/>
        <v>-9.81</v>
      </c>
      <c r="I136" s="6">
        <f t="shared" si="8"/>
        <v>47.737328525554155</v>
      </c>
      <c r="J136" s="6">
        <f t="shared" si="9"/>
        <v>-3.5226682175631803</v>
      </c>
      <c r="K136" s="14" t="str">
        <f t="shared" si="2"/>
        <v>NO</v>
      </c>
    </row>
    <row r="137" spans="1:11" ht="12.75">
      <c r="A137" s="1">
        <v>31</v>
      </c>
      <c r="B137" s="1">
        <f t="shared" si="3"/>
        <v>3.1</v>
      </c>
      <c r="C137" s="6">
        <f t="shared" si="4"/>
        <v>38.677132748090486</v>
      </c>
      <c r="D137" s="6">
        <f>I136</f>
        <v>47.737328525554155</v>
      </c>
      <c r="E137" s="6">
        <f t="shared" si="0"/>
        <v>10.863591209061447</v>
      </c>
      <c r="F137" s="6">
        <f>J136</f>
        <v>-3.5226682175631803</v>
      </c>
      <c r="G137" s="6">
        <f t="shared" si="7"/>
        <v>-3.5226682175631803</v>
      </c>
      <c r="H137" s="6">
        <f t="shared" si="1"/>
        <v>-9.81</v>
      </c>
      <c r="I137" s="6">
        <f>D137+$D$63*G137</f>
        <v>47.38506170379784</v>
      </c>
      <c r="J137" s="6">
        <f>F137+$D$63*$H$106</f>
        <v>-4.50366821756318</v>
      </c>
      <c r="K137" s="14" t="str">
        <f t="shared" si="2"/>
        <v>NO</v>
      </c>
    </row>
    <row r="138" spans="1:11" ht="12.75">
      <c r="A138" s="1">
        <v>32</v>
      </c>
      <c r="B138" s="1">
        <f t="shared" si="3"/>
        <v>3.2</v>
      </c>
      <c r="C138" s="6">
        <f t="shared" si="4"/>
        <v>39.76349186899663</v>
      </c>
      <c r="D138" s="6">
        <f>I137</f>
        <v>47.38506170379784</v>
      </c>
      <c r="E138" s="6">
        <f t="shared" si="0"/>
        <v>10.863591209061447</v>
      </c>
      <c r="F138" s="6">
        <f>J137</f>
        <v>-4.50366821756318</v>
      </c>
      <c r="G138" s="6">
        <f t="shared" si="7"/>
        <v>-4.50366821756318</v>
      </c>
      <c r="H138" s="6">
        <f t="shared" si="1"/>
        <v>-9.81</v>
      </c>
      <c r="I138" s="6">
        <f>D138+$D$63*G138</f>
        <v>46.93469488204152</v>
      </c>
      <c r="J138" s="6">
        <f>F138+$D$63*$H$106</f>
        <v>-5.48466821756318</v>
      </c>
      <c r="K138" s="14" t="str">
        <f t="shared" si="2"/>
        <v>NO</v>
      </c>
    </row>
    <row r="139" spans="1:11" ht="12.75">
      <c r="A139" s="1">
        <v>33</v>
      </c>
      <c r="B139" s="1">
        <f t="shared" si="3"/>
        <v>3.3000000000000003</v>
      </c>
      <c r="C139" s="6">
        <f t="shared" si="4"/>
        <v>40.84985098990278</v>
      </c>
      <c r="D139" s="6">
        <f>I138</f>
        <v>46.93469488204152</v>
      </c>
      <c r="E139" s="6">
        <f t="shared" si="0"/>
        <v>10.863591209061447</v>
      </c>
      <c r="F139" s="6">
        <f>J138</f>
        <v>-5.48466821756318</v>
      </c>
      <c r="G139" s="6">
        <f t="shared" si="7"/>
        <v>-5.48466821756318</v>
      </c>
      <c r="H139" s="6">
        <f t="shared" si="1"/>
        <v>-9.81</v>
      </c>
      <c r="I139" s="6">
        <f>D139+$D$63*G139</f>
        <v>46.3862280602852</v>
      </c>
      <c r="J139" s="6">
        <f>F139+$D$63*$H$106</f>
        <v>-6.46566821756318</v>
      </c>
      <c r="K139" s="14" t="str">
        <f t="shared" si="2"/>
        <v>NO</v>
      </c>
    </row>
    <row r="140" spans="1:11" ht="12.75">
      <c r="A140" s="1">
        <v>34</v>
      </c>
      <c r="B140" s="1">
        <f t="shared" si="3"/>
        <v>3.4000000000000004</v>
      </c>
      <c r="C140" s="6">
        <f t="shared" si="4"/>
        <v>41.93621011080892</v>
      </c>
      <c r="D140" s="6">
        <f aca="true" t="shared" si="10" ref="D140:D146">I139</f>
        <v>46.3862280602852</v>
      </c>
      <c r="E140" s="6">
        <f t="shared" si="0"/>
        <v>10.863591209061447</v>
      </c>
      <c r="F140" s="6">
        <f aca="true" t="shared" si="11" ref="F140:F146">J139</f>
        <v>-6.46566821756318</v>
      </c>
      <c r="G140" s="6">
        <f t="shared" si="7"/>
        <v>-6.46566821756318</v>
      </c>
      <c r="H140" s="6">
        <f t="shared" si="1"/>
        <v>-9.81</v>
      </c>
      <c r="I140" s="6">
        <f aca="true" t="shared" si="12" ref="I140:I146">D140+$D$63*G140</f>
        <v>45.73966123852888</v>
      </c>
      <c r="J140" s="6">
        <f aca="true" t="shared" si="13" ref="J140:J146">F140+$D$63*$H$106</f>
        <v>-7.44666821756318</v>
      </c>
      <c r="K140" s="14" t="str">
        <f t="shared" si="2"/>
        <v>NO</v>
      </c>
    </row>
    <row r="141" spans="1:11" ht="12.75">
      <c r="A141" s="1">
        <v>35</v>
      </c>
      <c r="B141" s="1">
        <f t="shared" si="3"/>
        <v>3.5</v>
      </c>
      <c r="C141" s="6">
        <f t="shared" si="4"/>
        <v>43.02256923171507</v>
      </c>
      <c r="D141" s="6">
        <f t="shared" si="10"/>
        <v>45.73966123852888</v>
      </c>
      <c r="E141" s="6">
        <f t="shared" si="0"/>
        <v>10.863591209061447</v>
      </c>
      <c r="F141" s="6">
        <f t="shared" si="11"/>
        <v>-7.44666821756318</v>
      </c>
      <c r="G141" s="6">
        <f t="shared" si="7"/>
        <v>-7.44666821756318</v>
      </c>
      <c r="H141" s="6">
        <f t="shared" si="1"/>
        <v>-9.81</v>
      </c>
      <c r="I141" s="6">
        <f t="shared" si="12"/>
        <v>44.99499441677256</v>
      </c>
      <c r="J141" s="6">
        <f t="shared" si="13"/>
        <v>-8.42766821756318</v>
      </c>
      <c r="K141" s="14" t="str">
        <f t="shared" si="2"/>
        <v>NO</v>
      </c>
    </row>
    <row r="142" spans="1:11" ht="12.75">
      <c r="A142" s="1">
        <v>36</v>
      </c>
      <c r="B142" s="1">
        <f t="shared" si="3"/>
        <v>3.6</v>
      </c>
      <c r="C142" s="6">
        <f t="shared" si="4"/>
        <v>44.10892835262121</v>
      </c>
      <c r="D142" s="6">
        <f t="shared" si="10"/>
        <v>44.99499441677256</v>
      </c>
      <c r="E142" s="6">
        <f t="shared" si="0"/>
        <v>10.863591209061447</v>
      </c>
      <c r="F142" s="6">
        <f t="shared" si="11"/>
        <v>-8.42766821756318</v>
      </c>
      <c r="G142" s="6">
        <f t="shared" si="7"/>
        <v>-8.42766821756318</v>
      </c>
      <c r="H142" s="6">
        <f t="shared" si="1"/>
        <v>-9.81</v>
      </c>
      <c r="I142" s="6">
        <f t="shared" si="12"/>
        <v>44.15222759501624</v>
      </c>
      <c r="J142" s="6">
        <f t="shared" si="13"/>
        <v>-9.40866821756318</v>
      </c>
      <c r="K142" s="14" t="str">
        <f t="shared" si="2"/>
        <v>NO</v>
      </c>
    </row>
    <row r="143" spans="1:11" ht="12.75">
      <c r="A143" s="1">
        <v>37</v>
      </c>
      <c r="B143" s="1">
        <f t="shared" si="3"/>
        <v>3.7</v>
      </c>
      <c r="C143" s="6">
        <f t="shared" si="4"/>
        <v>45.19528747352736</v>
      </c>
      <c r="D143" s="6">
        <f t="shared" si="10"/>
        <v>44.15222759501624</v>
      </c>
      <c r="E143" s="6">
        <f t="shared" si="0"/>
        <v>10.863591209061447</v>
      </c>
      <c r="F143" s="6">
        <f t="shared" si="11"/>
        <v>-9.40866821756318</v>
      </c>
      <c r="G143" s="6">
        <f t="shared" si="7"/>
        <v>-9.40866821756318</v>
      </c>
      <c r="H143" s="6">
        <f t="shared" si="1"/>
        <v>-9.81</v>
      </c>
      <c r="I143" s="6">
        <f t="shared" si="12"/>
        <v>43.211360773259926</v>
      </c>
      <c r="J143" s="6">
        <f t="shared" si="13"/>
        <v>-10.38966821756318</v>
      </c>
      <c r="K143" s="14" t="str">
        <f t="shared" si="2"/>
        <v>NO</v>
      </c>
    </row>
    <row r="144" spans="1:11" ht="12.75">
      <c r="A144" s="1">
        <v>38</v>
      </c>
      <c r="B144" s="1">
        <f t="shared" si="3"/>
        <v>3.8000000000000003</v>
      </c>
      <c r="C144" s="6">
        <f t="shared" si="4"/>
        <v>46.281646594433504</v>
      </c>
      <c r="D144" s="6">
        <f t="shared" si="10"/>
        <v>43.211360773259926</v>
      </c>
      <c r="E144" s="6">
        <f t="shared" si="0"/>
        <v>10.863591209061447</v>
      </c>
      <c r="F144" s="6">
        <f t="shared" si="11"/>
        <v>-10.38966821756318</v>
      </c>
      <c r="G144" s="6">
        <f t="shared" si="7"/>
        <v>-10.38966821756318</v>
      </c>
      <c r="H144" s="6">
        <f t="shared" si="1"/>
        <v>-9.81</v>
      </c>
      <c r="I144" s="6">
        <f t="shared" si="12"/>
        <v>42.17239395150361</v>
      </c>
      <c r="J144" s="6">
        <f t="shared" si="13"/>
        <v>-11.37066821756318</v>
      </c>
      <c r="K144" s="14" t="str">
        <f t="shared" si="2"/>
        <v>NO</v>
      </c>
    </row>
    <row r="145" spans="1:11" ht="12.75">
      <c r="A145" s="1">
        <v>39</v>
      </c>
      <c r="B145" s="1">
        <f t="shared" si="3"/>
        <v>3.9000000000000004</v>
      </c>
      <c r="C145" s="6">
        <f t="shared" si="4"/>
        <v>47.36800571533965</v>
      </c>
      <c r="D145" s="6">
        <f t="shared" si="10"/>
        <v>42.17239395150361</v>
      </c>
      <c r="E145" s="6">
        <f t="shared" si="0"/>
        <v>10.863591209061447</v>
      </c>
      <c r="F145" s="6">
        <f t="shared" si="11"/>
        <v>-11.37066821756318</v>
      </c>
      <c r="G145" s="6">
        <f t="shared" si="7"/>
        <v>-11.37066821756318</v>
      </c>
      <c r="H145" s="6">
        <f t="shared" si="1"/>
        <v>-9.81</v>
      </c>
      <c r="I145" s="6">
        <f t="shared" si="12"/>
        <v>41.03532712974729</v>
      </c>
      <c r="J145" s="6">
        <f t="shared" si="13"/>
        <v>-12.35166821756318</v>
      </c>
      <c r="K145" s="14" t="str">
        <f t="shared" si="2"/>
        <v>NO</v>
      </c>
    </row>
    <row r="146" spans="1:11" ht="12.75">
      <c r="A146" s="1">
        <v>40</v>
      </c>
      <c r="B146" s="1">
        <f t="shared" si="3"/>
        <v>4</v>
      </c>
      <c r="C146" s="6">
        <f t="shared" si="4"/>
        <v>48.45436483624579</v>
      </c>
      <c r="D146" s="6">
        <f t="shared" si="10"/>
        <v>41.03532712974729</v>
      </c>
      <c r="E146" s="6">
        <f t="shared" si="0"/>
        <v>10.863591209061447</v>
      </c>
      <c r="F146" s="6">
        <f t="shared" si="11"/>
        <v>-12.35166821756318</v>
      </c>
      <c r="G146" s="6">
        <f t="shared" si="7"/>
        <v>-12.35166821756318</v>
      </c>
      <c r="H146" s="6">
        <f t="shared" si="1"/>
        <v>-9.81</v>
      </c>
      <c r="I146" s="6">
        <f t="shared" si="12"/>
        <v>39.80016030799097</v>
      </c>
      <c r="J146" s="6">
        <f t="shared" si="13"/>
        <v>-13.33266821756318</v>
      </c>
      <c r="K146" s="14" t="str">
        <f t="shared" si="2"/>
        <v>NO</v>
      </c>
    </row>
    <row r="147" spans="1:11" ht="12.75">
      <c r="A147" s="1">
        <v>41</v>
      </c>
      <c r="B147" s="1">
        <f t="shared" si="3"/>
        <v>4.1000000000000005</v>
      </c>
      <c r="C147" s="6">
        <f t="shared" si="4"/>
        <v>49.54072395715194</v>
      </c>
      <c r="D147" s="6">
        <f aca="true" t="shared" si="14" ref="D147:D156">I146</f>
        <v>39.80016030799097</v>
      </c>
      <c r="E147" s="6">
        <f t="shared" si="0"/>
        <v>10.863591209061447</v>
      </c>
      <c r="F147" s="6">
        <f aca="true" t="shared" si="15" ref="F147:F156">J146</f>
        <v>-13.33266821756318</v>
      </c>
      <c r="G147" s="6">
        <f t="shared" si="7"/>
        <v>-13.33266821756318</v>
      </c>
      <c r="H147" s="6">
        <f t="shared" si="1"/>
        <v>-9.81</v>
      </c>
      <c r="I147" s="6">
        <f aca="true" t="shared" si="16" ref="I147:I156">D147+$D$63*G147</f>
        <v>38.46689348623465</v>
      </c>
      <c r="J147" s="6">
        <f aca="true" t="shared" si="17" ref="J147:J156">F147+$D$63*$H$106</f>
        <v>-14.31366821756318</v>
      </c>
      <c r="K147" s="14" t="str">
        <f t="shared" si="2"/>
        <v>NO</v>
      </c>
    </row>
    <row r="148" spans="1:11" ht="12.75">
      <c r="A148" s="1">
        <v>42</v>
      </c>
      <c r="B148" s="1">
        <f t="shared" si="3"/>
        <v>4.2</v>
      </c>
      <c r="C148" s="6">
        <f t="shared" si="4"/>
        <v>50.62708307805808</v>
      </c>
      <c r="D148" s="6">
        <f t="shared" si="14"/>
        <v>38.46689348623465</v>
      </c>
      <c r="E148" s="6">
        <f t="shared" si="0"/>
        <v>10.863591209061447</v>
      </c>
      <c r="F148" s="6">
        <f t="shared" si="15"/>
        <v>-14.31366821756318</v>
      </c>
      <c r="G148" s="6">
        <f t="shared" si="7"/>
        <v>-14.31366821756318</v>
      </c>
      <c r="H148" s="6">
        <f t="shared" si="1"/>
        <v>-9.81</v>
      </c>
      <c r="I148" s="6">
        <f t="shared" si="16"/>
        <v>37.03552666447833</v>
      </c>
      <c r="J148" s="6">
        <f t="shared" si="17"/>
        <v>-15.29466821756318</v>
      </c>
      <c r="K148" s="14" t="str">
        <f t="shared" si="2"/>
        <v>NO</v>
      </c>
    </row>
    <row r="149" spans="1:11" ht="12.75">
      <c r="A149" s="1">
        <v>43</v>
      </c>
      <c r="B149" s="1">
        <f t="shared" si="3"/>
        <v>4.3</v>
      </c>
      <c r="C149" s="6">
        <f t="shared" si="4"/>
        <v>51.713442198964216</v>
      </c>
      <c r="D149" s="6">
        <f t="shared" si="14"/>
        <v>37.03552666447833</v>
      </c>
      <c r="E149" s="6">
        <f t="shared" si="0"/>
        <v>10.863591209061447</v>
      </c>
      <c r="F149" s="6">
        <f t="shared" si="15"/>
        <v>-15.29466821756318</v>
      </c>
      <c r="G149" s="6">
        <f t="shared" si="7"/>
        <v>-15.29466821756318</v>
      </c>
      <c r="H149" s="6">
        <f t="shared" si="1"/>
        <v>-9.81</v>
      </c>
      <c r="I149" s="6">
        <f t="shared" si="16"/>
        <v>35.50605984272202</v>
      </c>
      <c r="J149" s="6">
        <f t="shared" si="17"/>
        <v>-16.27566821756318</v>
      </c>
      <c r="K149" s="14" t="str">
        <f t="shared" si="2"/>
        <v>NO</v>
      </c>
    </row>
    <row r="150" spans="1:11" ht="12.75">
      <c r="A150" s="1">
        <v>44</v>
      </c>
      <c r="B150" s="1">
        <f t="shared" si="3"/>
        <v>4.4</v>
      </c>
      <c r="C150" s="6">
        <f t="shared" si="4"/>
        <v>52.79980131987037</v>
      </c>
      <c r="D150" s="6">
        <f t="shared" si="14"/>
        <v>35.50605984272202</v>
      </c>
      <c r="E150" s="6">
        <f t="shared" si="0"/>
        <v>10.863591209061447</v>
      </c>
      <c r="F150" s="6">
        <f t="shared" si="15"/>
        <v>-16.27566821756318</v>
      </c>
      <c r="G150" s="6">
        <f t="shared" si="7"/>
        <v>-16.27566821756318</v>
      </c>
      <c r="H150" s="6">
        <f t="shared" si="1"/>
        <v>-9.81</v>
      </c>
      <c r="I150" s="6">
        <f t="shared" si="16"/>
        <v>33.8784930209657</v>
      </c>
      <c r="J150" s="6">
        <f t="shared" si="17"/>
        <v>-17.25666821756318</v>
      </c>
      <c r="K150" s="14" t="str">
        <f t="shared" si="2"/>
        <v>NO</v>
      </c>
    </row>
    <row r="151" spans="1:11" ht="12.75">
      <c r="A151" s="1">
        <v>45</v>
      </c>
      <c r="B151" s="1">
        <f t="shared" si="3"/>
        <v>4.5</v>
      </c>
      <c r="C151" s="6">
        <f t="shared" si="4"/>
        <v>53.88616044077651</v>
      </c>
      <c r="D151" s="6">
        <f t="shared" si="14"/>
        <v>33.8784930209657</v>
      </c>
      <c r="E151" s="6">
        <f t="shared" si="0"/>
        <v>10.863591209061447</v>
      </c>
      <c r="F151" s="6">
        <f t="shared" si="15"/>
        <v>-17.25666821756318</v>
      </c>
      <c r="G151" s="6">
        <f t="shared" si="7"/>
        <v>-17.25666821756318</v>
      </c>
      <c r="H151" s="6">
        <f t="shared" si="1"/>
        <v>-9.81</v>
      </c>
      <c r="I151" s="6">
        <f t="shared" si="16"/>
        <v>32.15282619920938</v>
      </c>
      <c r="J151" s="6">
        <f t="shared" si="17"/>
        <v>-18.237668217563183</v>
      </c>
      <c r="K151" s="14" t="str">
        <f t="shared" si="2"/>
        <v>NO</v>
      </c>
    </row>
    <row r="152" spans="1:11" ht="12.75">
      <c r="A152" s="1">
        <v>46</v>
      </c>
      <c r="B152" s="1">
        <f t="shared" si="3"/>
        <v>4.6000000000000005</v>
      </c>
      <c r="C152" s="6">
        <f t="shared" si="4"/>
        <v>54.97251956168266</v>
      </c>
      <c r="D152" s="6">
        <f t="shared" si="14"/>
        <v>32.15282619920938</v>
      </c>
      <c r="E152" s="6">
        <f t="shared" si="0"/>
        <v>10.863591209061447</v>
      </c>
      <c r="F152" s="6">
        <f t="shared" si="15"/>
        <v>-18.237668217563183</v>
      </c>
      <c r="G152" s="6">
        <f t="shared" si="7"/>
        <v>-18.237668217563183</v>
      </c>
      <c r="H152" s="6">
        <f t="shared" si="1"/>
        <v>-9.81</v>
      </c>
      <c r="I152" s="6">
        <f t="shared" si="16"/>
        <v>30.32905937745306</v>
      </c>
      <c r="J152" s="6">
        <f t="shared" si="17"/>
        <v>-19.218668217563184</v>
      </c>
      <c r="K152" s="14" t="str">
        <f t="shared" si="2"/>
        <v>NO</v>
      </c>
    </row>
    <row r="153" spans="1:11" ht="12.75">
      <c r="A153" s="1">
        <v>47</v>
      </c>
      <c r="B153" s="1">
        <f t="shared" si="3"/>
        <v>4.7</v>
      </c>
      <c r="C153" s="6">
        <f t="shared" si="4"/>
        <v>56.058878682588805</v>
      </c>
      <c r="D153" s="6">
        <f t="shared" si="14"/>
        <v>30.32905937745306</v>
      </c>
      <c r="E153" s="6">
        <f t="shared" si="0"/>
        <v>10.863591209061447</v>
      </c>
      <c r="F153" s="6">
        <f t="shared" si="15"/>
        <v>-19.218668217563184</v>
      </c>
      <c r="G153" s="6">
        <f t="shared" si="7"/>
        <v>-19.218668217563184</v>
      </c>
      <c r="H153" s="6">
        <f t="shared" si="1"/>
        <v>-9.81</v>
      </c>
      <c r="I153" s="6">
        <f t="shared" si="16"/>
        <v>28.407192555696742</v>
      </c>
      <c r="J153" s="6">
        <f t="shared" si="17"/>
        <v>-20.199668217563186</v>
      </c>
      <c r="K153" s="14" t="str">
        <f t="shared" si="2"/>
        <v>NO</v>
      </c>
    </row>
    <row r="154" spans="1:11" ht="12.75">
      <c r="A154" s="1">
        <v>48</v>
      </c>
      <c r="B154" s="1">
        <f t="shared" si="3"/>
        <v>4.800000000000001</v>
      </c>
      <c r="C154" s="6">
        <f t="shared" si="4"/>
        <v>57.14523780349495</v>
      </c>
      <c r="D154" s="6">
        <f t="shared" si="14"/>
        <v>28.407192555696742</v>
      </c>
      <c r="E154" s="6">
        <f t="shared" si="0"/>
        <v>10.863591209061447</v>
      </c>
      <c r="F154" s="6">
        <f t="shared" si="15"/>
        <v>-20.199668217563186</v>
      </c>
      <c r="G154" s="6">
        <f t="shared" si="7"/>
        <v>-20.199668217563186</v>
      </c>
      <c r="H154" s="6">
        <f t="shared" si="1"/>
        <v>-9.81</v>
      </c>
      <c r="I154" s="6">
        <f t="shared" si="16"/>
        <v>26.387225733940422</v>
      </c>
      <c r="J154" s="6">
        <f t="shared" si="17"/>
        <v>-21.180668217563188</v>
      </c>
      <c r="K154" s="14" t="str">
        <f t="shared" si="2"/>
        <v>NO</v>
      </c>
    </row>
    <row r="155" spans="1:11" ht="12.75">
      <c r="A155" s="1">
        <v>49</v>
      </c>
      <c r="B155" s="1">
        <f t="shared" si="3"/>
        <v>4.9</v>
      </c>
      <c r="C155" s="6">
        <f t="shared" si="4"/>
        <v>58.231596924401096</v>
      </c>
      <c r="D155" s="6">
        <f t="shared" si="14"/>
        <v>26.387225733940422</v>
      </c>
      <c r="E155" s="6">
        <f t="shared" si="0"/>
        <v>10.863591209061447</v>
      </c>
      <c r="F155" s="6">
        <f t="shared" si="15"/>
        <v>-21.180668217563188</v>
      </c>
      <c r="G155" s="6">
        <f t="shared" si="7"/>
        <v>-21.180668217563188</v>
      </c>
      <c r="H155" s="6">
        <f t="shared" si="1"/>
        <v>-9.81</v>
      </c>
      <c r="I155" s="6">
        <f t="shared" si="16"/>
        <v>24.269158912184103</v>
      </c>
      <c r="J155" s="6">
        <f t="shared" si="17"/>
        <v>-22.16166821756319</v>
      </c>
      <c r="K155" s="14" t="str">
        <f t="shared" si="2"/>
        <v>NO</v>
      </c>
    </row>
    <row r="156" spans="1:11" ht="12.75">
      <c r="A156" s="1">
        <v>50</v>
      </c>
      <c r="B156" s="1">
        <f t="shared" si="3"/>
        <v>5</v>
      </c>
      <c r="C156" s="6">
        <f t="shared" si="4"/>
        <v>59.317956045307234</v>
      </c>
      <c r="D156" s="6">
        <f t="shared" si="14"/>
        <v>24.269158912184103</v>
      </c>
      <c r="E156" s="6">
        <f t="shared" si="0"/>
        <v>10.863591209061447</v>
      </c>
      <c r="F156" s="6">
        <f t="shared" si="15"/>
        <v>-22.16166821756319</v>
      </c>
      <c r="G156" s="6">
        <f t="shared" si="7"/>
        <v>-22.16166821756319</v>
      </c>
      <c r="H156" s="6">
        <f t="shared" si="1"/>
        <v>-9.81</v>
      </c>
      <c r="I156" s="6">
        <f t="shared" si="16"/>
        <v>22.052992090427786</v>
      </c>
      <c r="J156" s="6">
        <f t="shared" si="17"/>
        <v>-23.14266821756319</v>
      </c>
      <c r="K156" s="14" t="str">
        <f t="shared" si="2"/>
        <v>NO</v>
      </c>
    </row>
    <row r="157" spans="1:11" ht="12.75">
      <c r="A157" s="1">
        <v>51</v>
      </c>
      <c r="B157" s="1">
        <f t="shared" si="3"/>
        <v>5.1000000000000005</v>
      </c>
      <c r="C157" s="6">
        <f t="shared" si="4"/>
        <v>60.40431516621339</v>
      </c>
      <c r="D157" s="6">
        <f aca="true" t="shared" si="18" ref="D157:D166">I156</f>
        <v>22.052992090427786</v>
      </c>
      <c r="E157" s="6">
        <f t="shared" si="0"/>
        <v>10.863591209061447</v>
      </c>
      <c r="F157" s="6">
        <f aca="true" t="shared" si="19" ref="F157:F166">J156</f>
        <v>-23.14266821756319</v>
      </c>
      <c r="G157" s="6">
        <f t="shared" si="7"/>
        <v>-23.14266821756319</v>
      </c>
      <c r="H157" s="6">
        <f t="shared" si="1"/>
        <v>-9.81</v>
      </c>
      <c r="I157" s="6">
        <f aca="true" t="shared" si="20" ref="I157:I166">D157+$D$63*G157</f>
        <v>19.738725268671466</v>
      </c>
      <c r="J157" s="6">
        <f aca="true" t="shared" si="21" ref="J157:J166">F157+$D$63*$H$106</f>
        <v>-24.123668217563193</v>
      </c>
      <c r="K157" s="14" t="str">
        <f t="shared" si="2"/>
        <v>NO</v>
      </c>
    </row>
    <row r="158" spans="1:11" ht="12.75">
      <c r="A158" s="1">
        <v>52</v>
      </c>
      <c r="B158" s="1">
        <f t="shared" si="3"/>
        <v>5.2</v>
      </c>
      <c r="C158" s="6">
        <f t="shared" si="4"/>
        <v>61.490674287119525</v>
      </c>
      <c r="D158" s="6">
        <f t="shared" si="18"/>
        <v>19.738725268671466</v>
      </c>
      <c r="E158" s="6">
        <f t="shared" si="0"/>
        <v>10.863591209061447</v>
      </c>
      <c r="F158" s="6">
        <f t="shared" si="19"/>
        <v>-24.123668217563193</v>
      </c>
      <c r="G158" s="6">
        <f t="shared" si="7"/>
        <v>-24.123668217563193</v>
      </c>
      <c r="H158" s="6">
        <f t="shared" si="1"/>
        <v>-9.81</v>
      </c>
      <c r="I158" s="6">
        <f t="shared" si="20"/>
        <v>17.326358446915147</v>
      </c>
      <c r="J158" s="6">
        <f t="shared" si="21"/>
        <v>-25.104668217563194</v>
      </c>
      <c r="K158" s="14" t="str">
        <f t="shared" si="2"/>
        <v>NO</v>
      </c>
    </row>
    <row r="159" spans="1:11" ht="12.75">
      <c r="A159" s="1">
        <v>53</v>
      </c>
      <c r="B159" s="1">
        <f t="shared" si="3"/>
        <v>5.300000000000001</v>
      </c>
      <c r="C159" s="6">
        <f t="shared" si="4"/>
        <v>62.57703340802568</v>
      </c>
      <c r="D159" s="6">
        <f t="shared" si="18"/>
        <v>17.326358446915147</v>
      </c>
      <c r="E159" s="6">
        <f t="shared" si="0"/>
        <v>10.863591209061447</v>
      </c>
      <c r="F159" s="6">
        <f t="shared" si="19"/>
        <v>-25.104668217563194</v>
      </c>
      <c r="G159" s="6">
        <f t="shared" si="7"/>
        <v>-25.104668217563194</v>
      </c>
      <c r="H159" s="6">
        <f t="shared" si="1"/>
        <v>-9.81</v>
      </c>
      <c r="I159" s="6">
        <f t="shared" si="20"/>
        <v>14.815891625158828</v>
      </c>
      <c r="J159" s="6">
        <f t="shared" si="21"/>
        <v>-26.085668217563196</v>
      </c>
      <c r="K159" s="14" t="str">
        <f t="shared" si="2"/>
        <v>NO</v>
      </c>
    </row>
    <row r="160" spans="1:11" ht="12.75">
      <c r="A160" s="1">
        <v>54</v>
      </c>
      <c r="B160" s="1">
        <f t="shared" si="3"/>
        <v>5.4</v>
      </c>
      <c r="C160" s="6">
        <f t="shared" si="4"/>
        <v>63.663392528931816</v>
      </c>
      <c r="D160" s="6">
        <f t="shared" si="18"/>
        <v>14.815891625158828</v>
      </c>
      <c r="E160" s="6">
        <f t="shared" si="0"/>
        <v>10.863591209061447</v>
      </c>
      <c r="F160" s="6">
        <f t="shared" si="19"/>
        <v>-26.085668217563196</v>
      </c>
      <c r="G160" s="6">
        <f t="shared" si="7"/>
        <v>-26.085668217563196</v>
      </c>
      <c r="H160" s="6">
        <f t="shared" si="1"/>
        <v>-9.81</v>
      </c>
      <c r="I160" s="6">
        <f t="shared" si="20"/>
        <v>12.207324803402509</v>
      </c>
      <c r="J160" s="6">
        <f t="shared" si="21"/>
        <v>-27.066668217563198</v>
      </c>
      <c r="K160" s="14" t="str">
        <f t="shared" si="2"/>
        <v>NO</v>
      </c>
    </row>
    <row r="161" spans="1:11" ht="12.75">
      <c r="A161" s="1">
        <v>55</v>
      </c>
      <c r="B161" s="1">
        <f t="shared" si="3"/>
        <v>5.5</v>
      </c>
      <c r="C161" s="6">
        <f t="shared" si="4"/>
        <v>64.74975164983796</v>
      </c>
      <c r="D161" s="6">
        <f t="shared" si="18"/>
        <v>12.207324803402509</v>
      </c>
      <c r="E161" s="6">
        <f t="shared" si="0"/>
        <v>10.863591209061447</v>
      </c>
      <c r="F161" s="6">
        <f t="shared" si="19"/>
        <v>-27.066668217563198</v>
      </c>
      <c r="G161" s="6">
        <f t="shared" si="7"/>
        <v>-27.066668217563198</v>
      </c>
      <c r="H161" s="6">
        <f t="shared" si="1"/>
        <v>-9.81</v>
      </c>
      <c r="I161" s="6">
        <f t="shared" si="20"/>
        <v>9.500657981646189</v>
      </c>
      <c r="J161" s="6">
        <f t="shared" si="21"/>
        <v>-28.0476682175632</v>
      </c>
      <c r="K161" s="14" t="str">
        <f t="shared" si="2"/>
        <v>NO</v>
      </c>
    </row>
    <row r="162" spans="1:11" ht="12.75">
      <c r="A162" s="1">
        <v>56</v>
      </c>
      <c r="B162" s="1">
        <f t="shared" si="3"/>
        <v>5.6000000000000005</v>
      </c>
      <c r="C162" s="6">
        <f t="shared" si="4"/>
        <v>65.83611077074411</v>
      </c>
      <c r="D162" s="6">
        <f t="shared" si="18"/>
        <v>9.500657981646189</v>
      </c>
      <c r="E162" s="6">
        <f t="shared" si="0"/>
        <v>10.863591209061447</v>
      </c>
      <c r="F162" s="6">
        <f t="shared" si="19"/>
        <v>-28.0476682175632</v>
      </c>
      <c r="G162" s="6">
        <f t="shared" si="7"/>
        <v>-28.0476682175632</v>
      </c>
      <c r="H162" s="6">
        <f t="shared" si="1"/>
        <v>-9.81</v>
      </c>
      <c r="I162" s="6">
        <f t="shared" si="20"/>
        <v>6.695891159889868</v>
      </c>
      <c r="J162" s="6">
        <f t="shared" si="21"/>
        <v>-29.0286682175632</v>
      </c>
      <c r="K162" s="14" t="str">
        <f t="shared" si="2"/>
        <v>NO</v>
      </c>
    </row>
    <row r="163" spans="1:11" ht="12.75">
      <c r="A163" s="1">
        <v>57</v>
      </c>
      <c r="B163" s="1">
        <f t="shared" si="3"/>
        <v>5.7</v>
      </c>
      <c r="C163" s="6">
        <f t="shared" si="4"/>
        <v>66.92246989165025</v>
      </c>
      <c r="D163" s="6">
        <f t="shared" si="18"/>
        <v>6.695891159889868</v>
      </c>
      <c r="E163" s="6">
        <f t="shared" si="0"/>
        <v>10.863591209061447</v>
      </c>
      <c r="F163" s="6">
        <f t="shared" si="19"/>
        <v>-29.0286682175632</v>
      </c>
      <c r="G163" s="6">
        <f t="shared" si="7"/>
        <v>-29.0286682175632</v>
      </c>
      <c r="H163" s="6">
        <f t="shared" si="1"/>
        <v>-9.81</v>
      </c>
      <c r="I163" s="6">
        <f t="shared" si="20"/>
        <v>3.793024338133548</v>
      </c>
      <c r="J163" s="6">
        <f t="shared" si="21"/>
        <v>-30.009668217563203</v>
      </c>
      <c r="K163" s="14" t="str">
        <f t="shared" si="2"/>
        <v>NO</v>
      </c>
    </row>
    <row r="164" spans="1:11" ht="12.75">
      <c r="A164" s="1">
        <v>58</v>
      </c>
      <c r="B164" s="1">
        <f t="shared" si="3"/>
        <v>5.800000000000001</v>
      </c>
      <c r="C164" s="6">
        <f t="shared" si="4"/>
        <v>68.00882901255639</v>
      </c>
      <c r="D164" s="6">
        <f t="shared" si="18"/>
        <v>3.793024338133548</v>
      </c>
      <c r="E164" s="6">
        <f t="shared" si="0"/>
        <v>10.863591209061447</v>
      </c>
      <c r="F164" s="6">
        <f t="shared" si="19"/>
        <v>-30.009668217563203</v>
      </c>
      <c r="G164" s="6">
        <f t="shared" si="7"/>
        <v>-30.009668217563203</v>
      </c>
      <c r="H164" s="6">
        <f t="shared" si="1"/>
        <v>-9.81</v>
      </c>
      <c r="I164" s="6">
        <f t="shared" si="20"/>
        <v>0.7920575163772274</v>
      </c>
      <c r="J164" s="6">
        <f t="shared" si="21"/>
        <v>-30.990668217563204</v>
      </c>
      <c r="K164" s="14" t="str">
        <f t="shared" si="2"/>
        <v>NO</v>
      </c>
    </row>
    <row r="165" spans="1:11" ht="12.75">
      <c r="A165" s="1">
        <v>59</v>
      </c>
      <c r="B165" s="1">
        <f t="shared" si="3"/>
        <v>5.9</v>
      </c>
      <c r="C165" s="6">
        <f t="shared" si="4"/>
        <v>69.09518813346254</v>
      </c>
      <c r="D165" s="6">
        <f t="shared" si="18"/>
        <v>0.7920575163772274</v>
      </c>
      <c r="E165" s="6">
        <f t="shared" si="0"/>
        <v>10.863591209061447</v>
      </c>
      <c r="F165" s="6">
        <f t="shared" si="19"/>
        <v>-30.990668217563204</v>
      </c>
      <c r="G165" s="6">
        <f t="shared" si="7"/>
        <v>-30.990668217563204</v>
      </c>
      <c r="H165" s="6">
        <f t="shared" si="1"/>
        <v>-9.81</v>
      </c>
      <c r="I165" s="6">
        <f t="shared" si="20"/>
        <v>-2.307009305379093</v>
      </c>
      <c r="J165" s="6">
        <f t="shared" si="21"/>
        <v>-31.971668217563206</v>
      </c>
      <c r="K165" s="14" t="str">
        <f t="shared" si="2"/>
        <v>NO</v>
      </c>
    </row>
    <row r="166" spans="1:11" ht="12.75">
      <c r="A166" s="1">
        <v>60</v>
      </c>
      <c r="B166" s="1">
        <f t="shared" si="3"/>
        <v>6</v>
      </c>
      <c r="C166" s="6">
        <f t="shared" si="4"/>
        <v>70.18154725436868</v>
      </c>
      <c r="D166" s="6">
        <f t="shared" si="18"/>
        <v>-2.307009305379093</v>
      </c>
      <c r="E166" s="6">
        <f t="shared" si="0"/>
        <v>10.863591209061447</v>
      </c>
      <c r="F166" s="6">
        <f t="shared" si="19"/>
        <v>-31.971668217563206</v>
      </c>
      <c r="G166" s="6">
        <f t="shared" si="7"/>
        <v>-31.971668217563206</v>
      </c>
      <c r="H166" s="6">
        <f t="shared" si="1"/>
        <v>-9.81</v>
      </c>
      <c r="I166" s="6">
        <f t="shared" si="20"/>
        <v>-5.504176127135414</v>
      </c>
      <c r="J166" s="6">
        <f t="shared" si="21"/>
        <v>-32.95266821756321</v>
      </c>
      <c r="K166" s="14" t="str">
        <f t="shared" si="2"/>
        <v>NO</v>
      </c>
    </row>
    <row r="167" spans="1:11" ht="12.75">
      <c r="A167" s="1">
        <v>61</v>
      </c>
      <c r="B167" s="1">
        <f t="shared" si="3"/>
        <v>6.1000000000000005</v>
      </c>
      <c r="C167" s="6">
        <f t="shared" si="4"/>
        <v>71.26790637527483</v>
      </c>
      <c r="D167" s="6">
        <f aca="true" t="shared" si="22" ref="D167:D176">I166</f>
        <v>-5.504176127135414</v>
      </c>
      <c r="E167" s="6">
        <f t="shared" si="0"/>
        <v>10.863591209061447</v>
      </c>
      <c r="F167" s="6">
        <f aca="true" t="shared" si="23" ref="F167:F176">J166</f>
        <v>-32.95266821756321</v>
      </c>
      <c r="G167" s="6">
        <f t="shared" si="7"/>
        <v>-32.95266821756321</v>
      </c>
      <c r="H167" s="6">
        <f t="shared" si="1"/>
        <v>-9.81</v>
      </c>
      <c r="I167" s="6">
        <f aca="true" t="shared" si="24" ref="I167:I176">D167+$D$63*G167</f>
        <v>-8.799442948891736</v>
      </c>
      <c r="J167" s="6">
        <f aca="true" t="shared" si="25" ref="J167:J176">F167+$D$63*$H$106</f>
        <v>-33.93366821756321</v>
      </c>
      <c r="K167" s="14" t="str">
        <f t="shared" si="2"/>
        <v>NO</v>
      </c>
    </row>
    <row r="168" spans="1:11" ht="12.75">
      <c r="A168" s="1">
        <v>62</v>
      </c>
      <c r="B168" s="1">
        <f t="shared" si="3"/>
        <v>6.2</v>
      </c>
      <c r="C168" s="6">
        <f t="shared" si="4"/>
        <v>72.35426549618097</v>
      </c>
      <c r="D168" s="6">
        <f t="shared" si="22"/>
        <v>-8.799442948891736</v>
      </c>
      <c r="E168" s="6">
        <f t="shared" si="0"/>
        <v>10.863591209061447</v>
      </c>
      <c r="F168" s="6">
        <f t="shared" si="23"/>
        <v>-33.93366821756321</v>
      </c>
      <c r="G168" s="6">
        <f t="shared" si="7"/>
        <v>-33.93366821756321</v>
      </c>
      <c r="H168" s="6">
        <f t="shared" si="1"/>
        <v>-9.81</v>
      </c>
      <c r="I168" s="6">
        <f t="shared" si="24"/>
        <v>-12.192809770648058</v>
      </c>
      <c r="J168" s="6">
        <f t="shared" si="25"/>
        <v>-34.91466821756321</v>
      </c>
      <c r="K168" s="14" t="str">
        <f t="shared" si="2"/>
        <v>NO</v>
      </c>
    </row>
    <row r="169" spans="1:11" ht="12.75">
      <c r="A169" s="1">
        <v>63</v>
      </c>
      <c r="B169" s="1">
        <f t="shared" si="3"/>
        <v>6.300000000000001</v>
      </c>
      <c r="C169" s="6">
        <f t="shared" si="4"/>
        <v>73.44062461708712</v>
      </c>
      <c r="D169" s="6">
        <f t="shared" si="22"/>
        <v>-12.192809770648058</v>
      </c>
      <c r="E169" s="6">
        <f t="shared" si="0"/>
        <v>10.863591209061447</v>
      </c>
      <c r="F169" s="6">
        <f t="shared" si="23"/>
        <v>-34.91466821756321</v>
      </c>
      <c r="G169" s="6">
        <f t="shared" si="7"/>
        <v>-34.91466821756321</v>
      </c>
      <c r="H169" s="6">
        <f t="shared" si="1"/>
        <v>-9.81</v>
      </c>
      <c r="I169" s="6">
        <f t="shared" si="24"/>
        <v>-15.684276592404379</v>
      </c>
      <c r="J169" s="6">
        <f t="shared" si="25"/>
        <v>-35.89566821756321</v>
      </c>
      <c r="K169" s="14" t="str">
        <f t="shared" si="2"/>
        <v>NO</v>
      </c>
    </row>
    <row r="170" spans="1:11" ht="12.75">
      <c r="A170" s="1">
        <v>64</v>
      </c>
      <c r="B170" s="1">
        <f t="shared" si="3"/>
        <v>6.4</v>
      </c>
      <c r="C170" s="6">
        <f t="shared" si="4"/>
        <v>74.52698373799326</v>
      </c>
      <c r="D170" s="6">
        <f t="shared" si="22"/>
        <v>-15.684276592404379</v>
      </c>
      <c r="E170" s="6">
        <f t="shared" si="0"/>
        <v>10.863591209061447</v>
      </c>
      <c r="F170" s="6">
        <f t="shared" si="23"/>
        <v>-35.89566821756321</v>
      </c>
      <c r="G170" s="6">
        <f t="shared" si="7"/>
        <v>-35.89566821756321</v>
      </c>
      <c r="H170" s="6">
        <f t="shared" si="1"/>
        <v>-9.81</v>
      </c>
      <c r="I170" s="6">
        <f t="shared" si="24"/>
        <v>-19.2738434141607</v>
      </c>
      <c r="J170" s="6">
        <f t="shared" si="25"/>
        <v>-36.876668217563214</v>
      </c>
      <c r="K170" s="14" t="str">
        <f t="shared" si="2"/>
        <v>NO</v>
      </c>
    </row>
    <row r="171" spans="1:11" ht="12.75">
      <c r="A171" s="1">
        <v>65</v>
      </c>
      <c r="B171" s="1">
        <f t="shared" si="3"/>
        <v>6.5</v>
      </c>
      <c r="C171" s="6">
        <f t="shared" si="4"/>
        <v>75.6133428588994</v>
      </c>
      <c r="D171" s="6">
        <f t="shared" si="22"/>
        <v>-19.2738434141607</v>
      </c>
      <c r="E171" s="6">
        <f aca="true" t="shared" si="26" ref="E171:E206">$E$55</f>
        <v>10.863591209061447</v>
      </c>
      <c r="F171" s="6">
        <f t="shared" si="23"/>
        <v>-36.876668217563214</v>
      </c>
      <c r="G171" s="6">
        <f t="shared" si="7"/>
        <v>-36.876668217563214</v>
      </c>
      <c r="H171" s="6">
        <f aca="true" t="shared" si="27" ref="H171:H206">-$B$58</f>
        <v>-9.81</v>
      </c>
      <c r="I171" s="6">
        <f t="shared" si="24"/>
        <v>-22.961510235917025</v>
      </c>
      <c r="J171" s="6">
        <f t="shared" si="25"/>
        <v>-37.857668217563216</v>
      </c>
      <c r="K171" s="14" t="str">
        <f aca="true" t="shared" si="28" ref="K171:K206">IF(AND(AND((C171&gt;=($E$50-1.5)),(C171&lt;=($E$50+1.5))),AND((D171&gt;=($E$51-1.5)),(D171&lt;=($E$51+1.5)))),"SI","NO")</f>
        <v>NO</v>
      </c>
    </row>
    <row r="172" spans="1:11" ht="12.75">
      <c r="A172" s="1">
        <v>66</v>
      </c>
      <c r="B172" s="1">
        <f aca="true" t="shared" si="29" ref="B172:B206">A172*$D$63</f>
        <v>6.6000000000000005</v>
      </c>
      <c r="C172" s="6">
        <f aca="true" t="shared" si="30" ref="C172:C206">$B$50+$E$107*B172</f>
        <v>76.69970197980555</v>
      </c>
      <c r="D172" s="6">
        <f t="shared" si="22"/>
        <v>-22.961510235917025</v>
      </c>
      <c r="E172" s="6">
        <f t="shared" si="26"/>
        <v>10.863591209061447</v>
      </c>
      <c r="F172" s="6">
        <f t="shared" si="23"/>
        <v>-37.857668217563216</v>
      </c>
      <c r="G172" s="6">
        <f aca="true" t="shared" si="31" ref="G172:G206">F172</f>
        <v>-37.857668217563216</v>
      </c>
      <c r="H172" s="6">
        <f t="shared" si="27"/>
        <v>-9.81</v>
      </c>
      <c r="I172" s="6">
        <f t="shared" si="24"/>
        <v>-26.747277057673347</v>
      </c>
      <c r="J172" s="6">
        <f t="shared" si="25"/>
        <v>-38.83866821756322</v>
      </c>
      <c r="K172" s="14" t="str">
        <f t="shared" si="28"/>
        <v>NO</v>
      </c>
    </row>
    <row r="173" spans="1:11" ht="12.75">
      <c r="A173" s="1">
        <v>67</v>
      </c>
      <c r="B173" s="1">
        <f t="shared" si="29"/>
        <v>6.7</v>
      </c>
      <c r="C173" s="6">
        <f t="shared" si="30"/>
        <v>77.78606110071169</v>
      </c>
      <c r="D173" s="6">
        <f t="shared" si="22"/>
        <v>-26.747277057673347</v>
      </c>
      <c r="E173" s="6">
        <f t="shared" si="26"/>
        <v>10.863591209061447</v>
      </c>
      <c r="F173" s="6">
        <f t="shared" si="23"/>
        <v>-38.83866821756322</v>
      </c>
      <c r="G173" s="6">
        <f t="shared" si="31"/>
        <v>-38.83866821756322</v>
      </c>
      <c r="H173" s="6">
        <f t="shared" si="27"/>
        <v>-9.81</v>
      </c>
      <c r="I173" s="6">
        <f t="shared" si="24"/>
        <v>-30.63114387942967</v>
      </c>
      <c r="J173" s="6">
        <f t="shared" si="25"/>
        <v>-39.81966821756322</v>
      </c>
      <c r="K173" s="14" t="str">
        <f t="shared" si="28"/>
        <v>NO</v>
      </c>
    </row>
    <row r="174" spans="1:11" ht="12.75">
      <c r="A174" s="1">
        <v>68</v>
      </c>
      <c r="B174" s="1">
        <f t="shared" si="29"/>
        <v>6.800000000000001</v>
      </c>
      <c r="C174" s="6">
        <f t="shared" si="30"/>
        <v>78.87242022161784</v>
      </c>
      <c r="D174" s="6">
        <f t="shared" si="22"/>
        <v>-30.63114387942967</v>
      </c>
      <c r="E174" s="6">
        <f t="shared" si="26"/>
        <v>10.863591209061447</v>
      </c>
      <c r="F174" s="6">
        <f t="shared" si="23"/>
        <v>-39.81966821756322</v>
      </c>
      <c r="G174" s="6">
        <f t="shared" si="31"/>
        <v>-39.81966821756322</v>
      </c>
      <c r="H174" s="6">
        <f t="shared" si="27"/>
        <v>-9.81</v>
      </c>
      <c r="I174" s="6">
        <f t="shared" si="24"/>
        <v>-34.61311070118599</v>
      </c>
      <c r="J174" s="6">
        <f t="shared" si="25"/>
        <v>-40.80066821756322</v>
      </c>
      <c r="K174" s="14" t="str">
        <f t="shared" si="28"/>
        <v>NO</v>
      </c>
    </row>
    <row r="175" spans="1:11" ht="12.75">
      <c r="A175" s="1">
        <v>69</v>
      </c>
      <c r="B175" s="1">
        <f t="shared" si="29"/>
        <v>6.9</v>
      </c>
      <c r="C175" s="6">
        <f t="shared" si="30"/>
        <v>79.95877934252398</v>
      </c>
      <c r="D175" s="6">
        <f t="shared" si="22"/>
        <v>-34.61311070118599</v>
      </c>
      <c r="E175" s="6">
        <f t="shared" si="26"/>
        <v>10.863591209061447</v>
      </c>
      <c r="F175" s="6">
        <f t="shared" si="23"/>
        <v>-40.80066821756322</v>
      </c>
      <c r="G175" s="6">
        <f t="shared" si="31"/>
        <v>-40.80066821756322</v>
      </c>
      <c r="H175" s="6">
        <f t="shared" si="27"/>
        <v>-9.81</v>
      </c>
      <c r="I175" s="6">
        <f t="shared" si="24"/>
        <v>-38.69317752294231</v>
      </c>
      <c r="J175" s="6">
        <f t="shared" si="25"/>
        <v>-41.78166821756322</v>
      </c>
      <c r="K175" s="14" t="str">
        <f t="shared" si="28"/>
        <v>NO</v>
      </c>
    </row>
    <row r="176" spans="1:11" ht="12.75">
      <c r="A176" s="1">
        <v>70</v>
      </c>
      <c r="B176" s="1">
        <f t="shared" si="29"/>
        <v>7</v>
      </c>
      <c r="C176" s="6">
        <f t="shared" si="30"/>
        <v>81.04513846343013</v>
      </c>
      <c r="D176" s="6">
        <f t="shared" si="22"/>
        <v>-38.69317752294231</v>
      </c>
      <c r="E176" s="6">
        <f t="shared" si="26"/>
        <v>10.863591209061447</v>
      </c>
      <c r="F176" s="6">
        <f t="shared" si="23"/>
        <v>-41.78166821756322</v>
      </c>
      <c r="G176" s="6">
        <f t="shared" si="31"/>
        <v>-41.78166821756322</v>
      </c>
      <c r="H176" s="6">
        <f t="shared" si="27"/>
        <v>-9.81</v>
      </c>
      <c r="I176" s="6">
        <f t="shared" si="24"/>
        <v>-42.87134434469863</v>
      </c>
      <c r="J176" s="6">
        <f t="shared" si="25"/>
        <v>-42.762668217563224</v>
      </c>
      <c r="K176" s="14" t="str">
        <f t="shared" si="28"/>
        <v>NO</v>
      </c>
    </row>
    <row r="177" spans="1:11" ht="12.75">
      <c r="A177" s="1">
        <v>71</v>
      </c>
      <c r="B177" s="1">
        <f t="shared" si="29"/>
        <v>7.1000000000000005</v>
      </c>
      <c r="C177" s="6">
        <f t="shared" si="30"/>
        <v>82.13149758433627</v>
      </c>
      <c r="D177" s="6">
        <f aca="true" t="shared" si="32" ref="D177:D186">I176</f>
        <v>-42.87134434469863</v>
      </c>
      <c r="E177" s="6">
        <f t="shared" si="26"/>
        <v>10.863591209061447</v>
      </c>
      <c r="F177" s="6">
        <f aca="true" t="shared" si="33" ref="F177:F186">J176</f>
        <v>-42.762668217563224</v>
      </c>
      <c r="G177" s="6">
        <f t="shared" si="31"/>
        <v>-42.762668217563224</v>
      </c>
      <c r="H177" s="6">
        <f t="shared" si="27"/>
        <v>-9.81</v>
      </c>
      <c r="I177" s="6">
        <f aca="true" t="shared" si="34" ref="I177:I186">D177+$D$63*G177</f>
        <v>-47.14761116645495</v>
      </c>
      <c r="J177" s="6">
        <f aca="true" t="shared" si="35" ref="J177:J186">F177+$D$63*$H$106</f>
        <v>-43.743668217563226</v>
      </c>
      <c r="K177" s="14" t="str">
        <f t="shared" si="28"/>
        <v>NO</v>
      </c>
    </row>
    <row r="178" spans="1:11" ht="12.75">
      <c r="A178" s="1">
        <v>72</v>
      </c>
      <c r="B178" s="1">
        <f t="shared" si="29"/>
        <v>7.2</v>
      </c>
      <c r="C178" s="6">
        <f t="shared" si="30"/>
        <v>83.21785670524243</v>
      </c>
      <c r="D178" s="6">
        <f t="shared" si="32"/>
        <v>-47.14761116645495</v>
      </c>
      <c r="E178" s="6">
        <f t="shared" si="26"/>
        <v>10.863591209061447</v>
      </c>
      <c r="F178" s="6">
        <f t="shared" si="33"/>
        <v>-43.743668217563226</v>
      </c>
      <c r="G178" s="6">
        <f t="shared" si="31"/>
        <v>-43.743668217563226</v>
      </c>
      <c r="H178" s="6">
        <f t="shared" si="27"/>
        <v>-9.81</v>
      </c>
      <c r="I178" s="6">
        <f t="shared" si="34"/>
        <v>-51.521977988211276</v>
      </c>
      <c r="J178" s="6">
        <f t="shared" si="35"/>
        <v>-44.72466821756323</v>
      </c>
      <c r="K178" s="14" t="str">
        <f t="shared" si="28"/>
        <v>NO</v>
      </c>
    </row>
    <row r="179" spans="1:11" ht="12.75">
      <c r="A179" s="1">
        <v>73</v>
      </c>
      <c r="B179" s="1">
        <f t="shared" si="29"/>
        <v>7.300000000000001</v>
      </c>
      <c r="C179" s="6">
        <f t="shared" si="30"/>
        <v>84.30421582614856</v>
      </c>
      <c r="D179" s="6">
        <f t="shared" si="32"/>
        <v>-51.521977988211276</v>
      </c>
      <c r="E179" s="6">
        <f t="shared" si="26"/>
        <v>10.863591209061447</v>
      </c>
      <c r="F179" s="6">
        <f t="shared" si="33"/>
        <v>-44.72466821756323</v>
      </c>
      <c r="G179" s="6">
        <f t="shared" si="31"/>
        <v>-44.72466821756323</v>
      </c>
      <c r="H179" s="6">
        <f t="shared" si="27"/>
        <v>-9.81</v>
      </c>
      <c r="I179" s="6">
        <f t="shared" si="34"/>
        <v>-55.9944448099676</v>
      </c>
      <c r="J179" s="6">
        <f t="shared" si="35"/>
        <v>-45.70566821756323</v>
      </c>
      <c r="K179" s="14" t="str">
        <f t="shared" si="28"/>
        <v>NO</v>
      </c>
    </row>
    <row r="180" spans="1:11" ht="12.75">
      <c r="A180" s="1">
        <v>74</v>
      </c>
      <c r="B180" s="1">
        <f t="shared" si="29"/>
        <v>7.4</v>
      </c>
      <c r="C180" s="6">
        <f t="shared" si="30"/>
        <v>85.39057494705472</v>
      </c>
      <c r="D180" s="6">
        <f t="shared" si="32"/>
        <v>-55.9944448099676</v>
      </c>
      <c r="E180" s="6">
        <f t="shared" si="26"/>
        <v>10.863591209061447</v>
      </c>
      <c r="F180" s="6">
        <f t="shared" si="33"/>
        <v>-45.70566821756323</v>
      </c>
      <c r="G180" s="6">
        <f t="shared" si="31"/>
        <v>-45.70566821756323</v>
      </c>
      <c r="H180" s="6">
        <f t="shared" si="27"/>
        <v>-9.81</v>
      </c>
      <c r="I180" s="6">
        <f t="shared" si="34"/>
        <v>-60.56501163172392</v>
      </c>
      <c r="J180" s="6">
        <f t="shared" si="35"/>
        <v>-46.68666821756323</v>
      </c>
      <c r="K180" s="14" t="str">
        <f t="shared" si="28"/>
        <v>NO</v>
      </c>
    </row>
    <row r="181" spans="1:11" ht="12.75">
      <c r="A181" s="1">
        <v>75</v>
      </c>
      <c r="B181" s="1">
        <f t="shared" si="29"/>
        <v>7.5</v>
      </c>
      <c r="C181" s="6">
        <f t="shared" si="30"/>
        <v>86.47693406796085</v>
      </c>
      <c r="D181" s="6">
        <f t="shared" si="32"/>
        <v>-60.56501163172392</v>
      </c>
      <c r="E181" s="6">
        <f t="shared" si="26"/>
        <v>10.863591209061447</v>
      </c>
      <c r="F181" s="6">
        <f t="shared" si="33"/>
        <v>-46.68666821756323</v>
      </c>
      <c r="G181" s="6">
        <f t="shared" si="31"/>
        <v>-46.68666821756323</v>
      </c>
      <c r="H181" s="6">
        <f t="shared" si="27"/>
        <v>-9.81</v>
      </c>
      <c r="I181" s="6">
        <f t="shared" si="34"/>
        <v>-65.23367845348024</v>
      </c>
      <c r="J181" s="6">
        <f t="shared" si="35"/>
        <v>-47.66766821756323</v>
      </c>
      <c r="K181" s="14" t="str">
        <f t="shared" si="28"/>
        <v>NO</v>
      </c>
    </row>
    <row r="182" spans="1:11" ht="12.75">
      <c r="A182" s="1">
        <v>76</v>
      </c>
      <c r="B182" s="1">
        <f t="shared" si="29"/>
        <v>7.6000000000000005</v>
      </c>
      <c r="C182" s="6">
        <f t="shared" si="30"/>
        <v>87.56329318886701</v>
      </c>
      <c r="D182" s="6">
        <f t="shared" si="32"/>
        <v>-65.23367845348024</v>
      </c>
      <c r="E182" s="6">
        <f t="shared" si="26"/>
        <v>10.863591209061447</v>
      </c>
      <c r="F182" s="6">
        <f t="shared" si="33"/>
        <v>-47.66766821756323</v>
      </c>
      <c r="G182" s="6">
        <f t="shared" si="31"/>
        <v>-47.66766821756323</v>
      </c>
      <c r="H182" s="6">
        <f t="shared" si="27"/>
        <v>-9.81</v>
      </c>
      <c r="I182" s="6">
        <f t="shared" si="34"/>
        <v>-70.00044527523656</v>
      </c>
      <c r="J182" s="6">
        <f t="shared" si="35"/>
        <v>-48.648668217563234</v>
      </c>
      <c r="K182" s="14" t="str">
        <f t="shared" si="28"/>
        <v>NO</v>
      </c>
    </row>
    <row r="183" spans="1:11" ht="12.75">
      <c r="A183" s="1">
        <v>77</v>
      </c>
      <c r="B183" s="1">
        <f t="shared" si="29"/>
        <v>7.7</v>
      </c>
      <c r="C183" s="6">
        <f t="shared" si="30"/>
        <v>88.64965230977315</v>
      </c>
      <c r="D183" s="6">
        <f t="shared" si="32"/>
        <v>-70.00044527523656</v>
      </c>
      <c r="E183" s="6">
        <f t="shared" si="26"/>
        <v>10.863591209061447</v>
      </c>
      <c r="F183" s="6">
        <f t="shared" si="33"/>
        <v>-48.648668217563234</v>
      </c>
      <c r="G183" s="6">
        <f t="shared" si="31"/>
        <v>-48.648668217563234</v>
      </c>
      <c r="H183" s="6">
        <f t="shared" si="27"/>
        <v>-9.81</v>
      </c>
      <c r="I183" s="6">
        <f t="shared" si="34"/>
        <v>-74.86531209699288</v>
      </c>
      <c r="J183" s="6">
        <f t="shared" si="35"/>
        <v>-49.629668217563236</v>
      </c>
      <c r="K183" s="14" t="str">
        <f t="shared" si="28"/>
        <v>NO</v>
      </c>
    </row>
    <row r="184" spans="1:11" ht="12.75">
      <c r="A184" s="1">
        <v>78</v>
      </c>
      <c r="B184" s="1">
        <f t="shared" si="29"/>
        <v>7.800000000000001</v>
      </c>
      <c r="C184" s="6">
        <f t="shared" si="30"/>
        <v>89.7360114306793</v>
      </c>
      <c r="D184" s="6">
        <f t="shared" si="32"/>
        <v>-74.86531209699288</v>
      </c>
      <c r="E184" s="6">
        <f t="shared" si="26"/>
        <v>10.863591209061447</v>
      </c>
      <c r="F184" s="6">
        <f t="shared" si="33"/>
        <v>-49.629668217563236</v>
      </c>
      <c r="G184" s="6">
        <f t="shared" si="31"/>
        <v>-49.629668217563236</v>
      </c>
      <c r="H184" s="6">
        <f t="shared" si="27"/>
        <v>-9.81</v>
      </c>
      <c r="I184" s="6">
        <f t="shared" si="34"/>
        <v>-79.8282789187492</v>
      </c>
      <c r="J184" s="6">
        <f t="shared" si="35"/>
        <v>-50.61066821756324</v>
      </c>
      <c r="K184" s="14" t="str">
        <f t="shared" si="28"/>
        <v>NO</v>
      </c>
    </row>
    <row r="185" spans="1:11" ht="12.75">
      <c r="A185" s="1">
        <v>79</v>
      </c>
      <c r="B185" s="1">
        <f t="shared" si="29"/>
        <v>7.9</v>
      </c>
      <c r="C185" s="6">
        <f t="shared" si="30"/>
        <v>90.82237055158544</v>
      </c>
      <c r="D185" s="6">
        <f t="shared" si="32"/>
        <v>-79.8282789187492</v>
      </c>
      <c r="E185" s="6">
        <f t="shared" si="26"/>
        <v>10.863591209061447</v>
      </c>
      <c r="F185" s="6">
        <f t="shared" si="33"/>
        <v>-50.61066821756324</v>
      </c>
      <c r="G185" s="6">
        <f t="shared" si="31"/>
        <v>-50.61066821756324</v>
      </c>
      <c r="H185" s="6">
        <f t="shared" si="27"/>
        <v>-9.81</v>
      </c>
      <c r="I185" s="6">
        <f t="shared" si="34"/>
        <v>-84.88934574050553</v>
      </c>
      <c r="J185" s="6">
        <f t="shared" si="35"/>
        <v>-51.59166821756324</v>
      </c>
      <c r="K185" s="14" t="str">
        <f t="shared" si="28"/>
        <v>NO</v>
      </c>
    </row>
    <row r="186" spans="1:11" ht="12.75">
      <c r="A186" s="1">
        <v>80</v>
      </c>
      <c r="B186" s="1">
        <f t="shared" si="29"/>
        <v>8</v>
      </c>
      <c r="C186" s="6">
        <f t="shared" si="30"/>
        <v>91.90872967249157</v>
      </c>
      <c r="D186" s="6">
        <f t="shared" si="32"/>
        <v>-84.88934574050553</v>
      </c>
      <c r="E186" s="6">
        <f t="shared" si="26"/>
        <v>10.863591209061447</v>
      </c>
      <c r="F186" s="6">
        <f t="shared" si="33"/>
        <v>-51.59166821756324</v>
      </c>
      <c r="G186" s="6">
        <f t="shared" si="31"/>
        <v>-51.59166821756324</v>
      </c>
      <c r="H186" s="6">
        <f t="shared" si="27"/>
        <v>-9.81</v>
      </c>
      <c r="I186" s="6">
        <f t="shared" si="34"/>
        <v>-90.04851256226186</v>
      </c>
      <c r="J186" s="6">
        <f t="shared" si="35"/>
        <v>-52.57266821756324</v>
      </c>
      <c r="K186" s="14" t="str">
        <f t="shared" si="28"/>
        <v>NO</v>
      </c>
    </row>
    <row r="187" spans="1:11" ht="12.75">
      <c r="A187" s="1">
        <v>81</v>
      </c>
      <c r="B187" s="1">
        <f t="shared" si="29"/>
        <v>8.1</v>
      </c>
      <c r="C187" s="6">
        <f t="shared" si="30"/>
        <v>92.99508879339771</v>
      </c>
      <c r="D187" s="6">
        <f aca="true" t="shared" si="36" ref="D187:D206">I186</f>
        <v>-90.04851256226186</v>
      </c>
      <c r="E187" s="6">
        <f t="shared" si="26"/>
        <v>10.863591209061447</v>
      </c>
      <c r="F187" s="6">
        <f aca="true" t="shared" si="37" ref="F187:F206">J186</f>
        <v>-52.57266821756324</v>
      </c>
      <c r="G187" s="6">
        <f t="shared" si="31"/>
        <v>-52.57266821756324</v>
      </c>
      <c r="H187" s="6">
        <f t="shared" si="27"/>
        <v>-9.81</v>
      </c>
      <c r="I187" s="6">
        <f aca="true" t="shared" si="38" ref="I187:I206">D187+$D$63*G187</f>
        <v>-95.3057793840182</v>
      </c>
      <c r="J187" s="6">
        <f aca="true" t="shared" si="39" ref="J187:J206">F187+$D$63*$H$106</f>
        <v>-53.55366821756324</v>
      </c>
      <c r="K187" s="14" t="str">
        <f t="shared" si="28"/>
        <v>NO</v>
      </c>
    </row>
    <row r="188" spans="1:11" ht="12.75">
      <c r="A188" s="1">
        <v>82</v>
      </c>
      <c r="B188" s="1">
        <f t="shared" si="29"/>
        <v>8.200000000000001</v>
      </c>
      <c r="C188" s="6">
        <f t="shared" si="30"/>
        <v>94.08144791430388</v>
      </c>
      <c r="D188" s="6">
        <f t="shared" si="36"/>
        <v>-95.3057793840182</v>
      </c>
      <c r="E188" s="6">
        <f t="shared" si="26"/>
        <v>10.863591209061447</v>
      </c>
      <c r="F188" s="6">
        <f t="shared" si="37"/>
        <v>-53.55366821756324</v>
      </c>
      <c r="G188" s="6">
        <f t="shared" si="31"/>
        <v>-53.55366821756324</v>
      </c>
      <c r="H188" s="6">
        <f t="shared" si="27"/>
        <v>-9.81</v>
      </c>
      <c r="I188" s="6">
        <f t="shared" si="38"/>
        <v>-100.66114620577451</v>
      </c>
      <c r="J188" s="6">
        <f t="shared" si="39"/>
        <v>-54.534668217563244</v>
      </c>
      <c r="K188" s="14" t="str">
        <f t="shared" si="28"/>
        <v>NO</v>
      </c>
    </row>
    <row r="189" spans="1:11" ht="12.75">
      <c r="A189" s="1">
        <v>83</v>
      </c>
      <c r="B189" s="1">
        <f t="shared" si="29"/>
        <v>8.3</v>
      </c>
      <c r="C189" s="6">
        <f t="shared" si="30"/>
        <v>95.16780703521002</v>
      </c>
      <c r="D189" s="6">
        <f t="shared" si="36"/>
        <v>-100.66114620577451</v>
      </c>
      <c r="E189" s="6">
        <f t="shared" si="26"/>
        <v>10.863591209061447</v>
      </c>
      <c r="F189" s="6">
        <f t="shared" si="37"/>
        <v>-54.534668217563244</v>
      </c>
      <c r="G189" s="6">
        <f t="shared" si="31"/>
        <v>-54.534668217563244</v>
      </c>
      <c r="H189" s="6">
        <f t="shared" si="27"/>
        <v>-9.81</v>
      </c>
      <c r="I189" s="6">
        <f t="shared" si="38"/>
        <v>-106.11461302753084</v>
      </c>
      <c r="J189" s="6">
        <f t="shared" si="39"/>
        <v>-55.515668217563245</v>
      </c>
      <c r="K189" s="14" t="str">
        <f t="shared" si="28"/>
        <v>NO</v>
      </c>
    </row>
    <row r="190" spans="1:11" ht="12.75">
      <c r="A190" s="1">
        <v>84</v>
      </c>
      <c r="B190" s="1">
        <f t="shared" si="29"/>
        <v>8.4</v>
      </c>
      <c r="C190" s="6">
        <f t="shared" si="30"/>
        <v>96.25416615611616</v>
      </c>
      <c r="D190" s="6">
        <f t="shared" si="36"/>
        <v>-106.11461302753084</v>
      </c>
      <c r="E190" s="6">
        <f t="shared" si="26"/>
        <v>10.863591209061447</v>
      </c>
      <c r="F190" s="6">
        <f t="shared" si="37"/>
        <v>-55.515668217563245</v>
      </c>
      <c r="G190" s="6">
        <f t="shared" si="31"/>
        <v>-55.515668217563245</v>
      </c>
      <c r="H190" s="6">
        <f t="shared" si="27"/>
        <v>-9.81</v>
      </c>
      <c r="I190" s="6">
        <f t="shared" si="38"/>
        <v>-111.66617984928716</v>
      </c>
      <c r="J190" s="6">
        <f t="shared" si="39"/>
        <v>-56.49666821756325</v>
      </c>
      <c r="K190" s="14" t="str">
        <f t="shared" si="28"/>
        <v>NO</v>
      </c>
    </row>
    <row r="191" spans="1:11" ht="12.75">
      <c r="A191" s="1">
        <v>85</v>
      </c>
      <c r="B191" s="1">
        <f t="shared" si="29"/>
        <v>8.5</v>
      </c>
      <c r="C191" s="6">
        <f t="shared" si="30"/>
        <v>97.3405252770223</v>
      </c>
      <c r="D191" s="6">
        <f t="shared" si="36"/>
        <v>-111.66617984928716</v>
      </c>
      <c r="E191" s="6">
        <f t="shared" si="26"/>
        <v>10.863591209061447</v>
      </c>
      <c r="F191" s="6">
        <f t="shared" si="37"/>
        <v>-56.49666821756325</v>
      </c>
      <c r="G191" s="6">
        <f t="shared" si="31"/>
        <v>-56.49666821756325</v>
      </c>
      <c r="H191" s="6">
        <f t="shared" si="27"/>
        <v>-9.81</v>
      </c>
      <c r="I191" s="6">
        <f t="shared" si="38"/>
        <v>-117.31584667104349</v>
      </c>
      <c r="J191" s="6">
        <f t="shared" si="39"/>
        <v>-57.47766821756325</v>
      </c>
      <c r="K191" s="14" t="str">
        <f t="shared" si="28"/>
        <v>NO</v>
      </c>
    </row>
    <row r="192" spans="1:11" ht="12.75">
      <c r="A192" s="1">
        <v>86</v>
      </c>
      <c r="B192" s="1">
        <f t="shared" si="29"/>
        <v>8.6</v>
      </c>
      <c r="C192" s="6">
        <f t="shared" si="30"/>
        <v>98.42688439792843</v>
      </c>
      <c r="D192" s="6">
        <f t="shared" si="36"/>
        <v>-117.31584667104349</v>
      </c>
      <c r="E192" s="6">
        <f t="shared" si="26"/>
        <v>10.863591209061447</v>
      </c>
      <c r="F192" s="6">
        <f t="shared" si="37"/>
        <v>-57.47766821756325</v>
      </c>
      <c r="G192" s="6">
        <f t="shared" si="31"/>
        <v>-57.47766821756325</v>
      </c>
      <c r="H192" s="6">
        <f t="shared" si="27"/>
        <v>-9.81</v>
      </c>
      <c r="I192" s="6">
        <f t="shared" si="38"/>
        <v>-123.06361349279982</v>
      </c>
      <c r="J192" s="6">
        <f t="shared" si="39"/>
        <v>-58.45866821756325</v>
      </c>
      <c r="K192" s="14" t="str">
        <f t="shared" si="28"/>
        <v>NO</v>
      </c>
    </row>
    <row r="193" spans="1:11" ht="12.75">
      <c r="A193" s="1">
        <v>87</v>
      </c>
      <c r="B193" s="1">
        <f t="shared" si="29"/>
        <v>8.700000000000001</v>
      </c>
      <c r="C193" s="6">
        <f t="shared" si="30"/>
        <v>99.5132435188346</v>
      </c>
      <c r="D193" s="6">
        <f t="shared" si="36"/>
        <v>-123.06361349279982</v>
      </c>
      <c r="E193" s="6">
        <f t="shared" si="26"/>
        <v>10.863591209061447</v>
      </c>
      <c r="F193" s="6">
        <f t="shared" si="37"/>
        <v>-58.45866821756325</v>
      </c>
      <c r="G193" s="6">
        <f t="shared" si="31"/>
        <v>-58.45866821756325</v>
      </c>
      <c r="H193" s="6">
        <f t="shared" si="27"/>
        <v>-9.81</v>
      </c>
      <c r="I193" s="6">
        <f t="shared" si="38"/>
        <v>-128.90948031455613</v>
      </c>
      <c r="J193" s="6">
        <f t="shared" si="39"/>
        <v>-59.43966821756325</v>
      </c>
      <c r="K193" s="14" t="str">
        <f t="shared" si="28"/>
        <v>NO</v>
      </c>
    </row>
    <row r="194" spans="1:11" ht="12.75">
      <c r="A194" s="1">
        <v>88</v>
      </c>
      <c r="B194" s="1">
        <f t="shared" si="29"/>
        <v>8.8</v>
      </c>
      <c r="C194" s="6">
        <f t="shared" si="30"/>
        <v>100.59960263974074</v>
      </c>
      <c r="D194" s="6">
        <f t="shared" si="36"/>
        <v>-128.90948031455613</v>
      </c>
      <c r="E194" s="6">
        <f t="shared" si="26"/>
        <v>10.863591209061447</v>
      </c>
      <c r="F194" s="6">
        <f t="shared" si="37"/>
        <v>-59.43966821756325</v>
      </c>
      <c r="G194" s="6">
        <f t="shared" si="31"/>
        <v>-59.43966821756325</v>
      </c>
      <c r="H194" s="6">
        <f t="shared" si="27"/>
        <v>-9.81</v>
      </c>
      <c r="I194" s="6">
        <f t="shared" si="38"/>
        <v>-134.85344713631247</v>
      </c>
      <c r="J194" s="6">
        <f t="shared" si="39"/>
        <v>-60.420668217563254</v>
      </c>
      <c r="K194" s="14" t="str">
        <f t="shared" si="28"/>
        <v>NO</v>
      </c>
    </row>
    <row r="195" spans="1:11" ht="12.75">
      <c r="A195" s="1">
        <v>89</v>
      </c>
      <c r="B195" s="1">
        <f t="shared" si="29"/>
        <v>8.9</v>
      </c>
      <c r="C195" s="6">
        <f t="shared" si="30"/>
        <v>101.68596176064688</v>
      </c>
      <c r="D195" s="6">
        <f t="shared" si="36"/>
        <v>-134.85344713631247</v>
      </c>
      <c r="E195" s="6">
        <f t="shared" si="26"/>
        <v>10.863591209061447</v>
      </c>
      <c r="F195" s="6">
        <f t="shared" si="37"/>
        <v>-60.420668217563254</v>
      </c>
      <c r="G195" s="6">
        <f t="shared" si="31"/>
        <v>-60.420668217563254</v>
      </c>
      <c r="H195" s="6">
        <f t="shared" si="27"/>
        <v>-9.81</v>
      </c>
      <c r="I195" s="6">
        <f t="shared" si="38"/>
        <v>-140.8955139580688</v>
      </c>
      <c r="J195" s="6">
        <f t="shared" si="39"/>
        <v>-61.401668217563255</v>
      </c>
      <c r="K195" s="14" t="str">
        <f t="shared" si="28"/>
        <v>NO</v>
      </c>
    </row>
    <row r="196" spans="1:11" ht="12.75">
      <c r="A196" s="1">
        <v>90</v>
      </c>
      <c r="B196" s="1">
        <f t="shared" si="29"/>
        <v>9</v>
      </c>
      <c r="C196" s="6">
        <f t="shared" si="30"/>
        <v>102.77232088155301</v>
      </c>
      <c r="D196" s="6">
        <f t="shared" si="36"/>
        <v>-140.8955139580688</v>
      </c>
      <c r="E196" s="6">
        <f t="shared" si="26"/>
        <v>10.863591209061447</v>
      </c>
      <c r="F196" s="6">
        <f t="shared" si="37"/>
        <v>-61.401668217563255</v>
      </c>
      <c r="G196" s="6">
        <f t="shared" si="31"/>
        <v>-61.401668217563255</v>
      </c>
      <c r="H196" s="6">
        <f t="shared" si="27"/>
        <v>-9.81</v>
      </c>
      <c r="I196" s="6">
        <f t="shared" si="38"/>
        <v>-147.03568077982513</v>
      </c>
      <c r="J196" s="6">
        <f t="shared" si="39"/>
        <v>-62.38266821756326</v>
      </c>
      <c r="K196" s="14" t="str">
        <f t="shared" si="28"/>
        <v>NO</v>
      </c>
    </row>
    <row r="197" spans="1:11" ht="12.75">
      <c r="A197" s="1">
        <v>91</v>
      </c>
      <c r="B197" s="1">
        <f t="shared" si="29"/>
        <v>9.1</v>
      </c>
      <c r="C197" s="6">
        <f t="shared" si="30"/>
        <v>103.85868000245917</v>
      </c>
      <c r="D197" s="6">
        <f t="shared" si="36"/>
        <v>-147.03568077982513</v>
      </c>
      <c r="E197" s="6">
        <f t="shared" si="26"/>
        <v>10.863591209061447</v>
      </c>
      <c r="F197" s="6">
        <f t="shared" si="37"/>
        <v>-62.38266821756326</v>
      </c>
      <c r="G197" s="6">
        <f t="shared" si="31"/>
        <v>-62.38266821756326</v>
      </c>
      <c r="H197" s="6">
        <f t="shared" si="27"/>
        <v>-9.81</v>
      </c>
      <c r="I197" s="6">
        <f t="shared" si="38"/>
        <v>-153.27394760158145</v>
      </c>
      <c r="J197" s="6">
        <f t="shared" si="39"/>
        <v>-63.36366821756326</v>
      </c>
      <c r="K197" s="14" t="str">
        <f t="shared" si="28"/>
        <v>NO</v>
      </c>
    </row>
    <row r="198" spans="1:11" ht="12.75">
      <c r="A198" s="1">
        <v>92</v>
      </c>
      <c r="B198" s="1">
        <f t="shared" si="29"/>
        <v>9.200000000000001</v>
      </c>
      <c r="C198" s="6">
        <f t="shared" si="30"/>
        <v>104.94503912336532</v>
      </c>
      <c r="D198" s="6">
        <f t="shared" si="36"/>
        <v>-153.27394760158145</v>
      </c>
      <c r="E198" s="6">
        <f t="shared" si="26"/>
        <v>10.863591209061447</v>
      </c>
      <c r="F198" s="6">
        <f t="shared" si="37"/>
        <v>-63.36366821756326</v>
      </c>
      <c r="G198" s="6">
        <f t="shared" si="31"/>
        <v>-63.36366821756326</v>
      </c>
      <c r="H198" s="6">
        <f t="shared" si="27"/>
        <v>-9.81</v>
      </c>
      <c r="I198" s="6">
        <f t="shared" si="38"/>
        <v>-159.61031442333777</v>
      </c>
      <c r="J198" s="6">
        <f t="shared" si="39"/>
        <v>-64.34466821756325</v>
      </c>
      <c r="K198" s="14" t="str">
        <f t="shared" si="28"/>
        <v>NO</v>
      </c>
    </row>
    <row r="199" spans="1:11" ht="12.75">
      <c r="A199" s="1">
        <v>93</v>
      </c>
      <c r="B199" s="1">
        <f t="shared" si="29"/>
        <v>9.3</v>
      </c>
      <c r="C199" s="6">
        <f t="shared" si="30"/>
        <v>106.03139824427146</v>
      </c>
      <c r="D199" s="6">
        <f t="shared" si="36"/>
        <v>-159.61031442333777</v>
      </c>
      <c r="E199" s="6">
        <f t="shared" si="26"/>
        <v>10.863591209061447</v>
      </c>
      <c r="F199" s="6">
        <f t="shared" si="37"/>
        <v>-64.34466821756325</v>
      </c>
      <c r="G199" s="6">
        <f t="shared" si="31"/>
        <v>-64.34466821756325</v>
      </c>
      <c r="H199" s="6">
        <f t="shared" si="27"/>
        <v>-9.81</v>
      </c>
      <c r="I199" s="6">
        <f t="shared" si="38"/>
        <v>-166.0447812450941</v>
      </c>
      <c r="J199" s="6">
        <f t="shared" si="39"/>
        <v>-65.32566821756325</v>
      </c>
      <c r="K199" s="14" t="str">
        <f t="shared" si="28"/>
        <v>NO</v>
      </c>
    </row>
    <row r="200" spans="1:11" ht="12.75">
      <c r="A200" s="1">
        <v>94</v>
      </c>
      <c r="B200" s="1">
        <f t="shared" si="29"/>
        <v>9.4</v>
      </c>
      <c r="C200" s="6">
        <f t="shared" si="30"/>
        <v>107.11775736517761</v>
      </c>
      <c r="D200" s="6">
        <f t="shared" si="36"/>
        <v>-166.0447812450941</v>
      </c>
      <c r="E200" s="6">
        <f t="shared" si="26"/>
        <v>10.863591209061447</v>
      </c>
      <c r="F200" s="6">
        <f t="shared" si="37"/>
        <v>-65.32566821756325</v>
      </c>
      <c r="G200" s="6">
        <f t="shared" si="31"/>
        <v>-65.32566821756325</v>
      </c>
      <c r="H200" s="6">
        <f t="shared" si="27"/>
        <v>-9.81</v>
      </c>
      <c r="I200" s="6">
        <f t="shared" si="38"/>
        <v>-172.57734806685042</v>
      </c>
      <c r="J200" s="6">
        <f t="shared" si="39"/>
        <v>-66.30666821756324</v>
      </c>
      <c r="K200" s="14" t="str">
        <f t="shared" si="28"/>
        <v>NO</v>
      </c>
    </row>
    <row r="201" spans="1:11" ht="12.75">
      <c r="A201" s="1">
        <v>95</v>
      </c>
      <c r="B201" s="1">
        <f t="shared" si="29"/>
        <v>9.5</v>
      </c>
      <c r="C201" s="6">
        <f t="shared" si="30"/>
        <v>108.20411648608375</v>
      </c>
      <c r="D201" s="6">
        <f t="shared" si="36"/>
        <v>-172.57734806685042</v>
      </c>
      <c r="E201" s="6">
        <f t="shared" si="26"/>
        <v>10.863591209061447</v>
      </c>
      <c r="F201" s="6">
        <f t="shared" si="37"/>
        <v>-66.30666821756324</v>
      </c>
      <c r="G201" s="6">
        <f t="shared" si="31"/>
        <v>-66.30666821756324</v>
      </c>
      <c r="H201" s="6">
        <f t="shared" si="27"/>
        <v>-9.81</v>
      </c>
      <c r="I201" s="6">
        <f t="shared" si="38"/>
        <v>-179.20801488860675</v>
      </c>
      <c r="J201" s="6">
        <f t="shared" si="39"/>
        <v>-67.28766821756324</v>
      </c>
      <c r="K201" s="14" t="str">
        <f t="shared" si="28"/>
        <v>NO</v>
      </c>
    </row>
    <row r="202" spans="1:11" ht="12.75">
      <c r="A202" s="1">
        <v>96</v>
      </c>
      <c r="B202" s="1">
        <f t="shared" si="29"/>
        <v>9.600000000000001</v>
      </c>
      <c r="C202" s="6">
        <f t="shared" si="30"/>
        <v>109.2904756069899</v>
      </c>
      <c r="D202" s="6">
        <f t="shared" si="36"/>
        <v>-179.20801488860675</v>
      </c>
      <c r="E202" s="6">
        <f t="shared" si="26"/>
        <v>10.863591209061447</v>
      </c>
      <c r="F202" s="6">
        <f t="shared" si="37"/>
        <v>-67.28766821756324</v>
      </c>
      <c r="G202" s="6">
        <f t="shared" si="31"/>
        <v>-67.28766821756324</v>
      </c>
      <c r="H202" s="6">
        <f t="shared" si="27"/>
        <v>-9.81</v>
      </c>
      <c r="I202" s="6">
        <f t="shared" si="38"/>
        <v>-185.93678171036308</v>
      </c>
      <c r="J202" s="6">
        <f t="shared" si="39"/>
        <v>-68.26866821756323</v>
      </c>
      <c r="K202" s="14" t="str">
        <f t="shared" si="28"/>
        <v>NO</v>
      </c>
    </row>
    <row r="203" spans="1:11" ht="12.75">
      <c r="A203" s="1">
        <v>97</v>
      </c>
      <c r="B203" s="1">
        <f t="shared" si="29"/>
        <v>9.700000000000001</v>
      </c>
      <c r="C203" s="6">
        <f t="shared" si="30"/>
        <v>110.37683472789604</v>
      </c>
      <c r="D203" s="6">
        <f t="shared" si="36"/>
        <v>-185.93678171036308</v>
      </c>
      <c r="E203" s="6">
        <f t="shared" si="26"/>
        <v>10.863591209061447</v>
      </c>
      <c r="F203" s="6">
        <f t="shared" si="37"/>
        <v>-68.26866821756323</v>
      </c>
      <c r="G203" s="6">
        <f t="shared" si="31"/>
        <v>-68.26866821756323</v>
      </c>
      <c r="H203" s="6">
        <f t="shared" si="27"/>
        <v>-9.81</v>
      </c>
      <c r="I203" s="6">
        <f t="shared" si="38"/>
        <v>-192.7636485321194</v>
      </c>
      <c r="J203" s="6">
        <f t="shared" si="39"/>
        <v>-69.24966821756323</v>
      </c>
      <c r="K203" s="14" t="str">
        <f t="shared" si="28"/>
        <v>NO</v>
      </c>
    </row>
    <row r="204" spans="1:11" ht="12.75">
      <c r="A204" s="1">
        <v>98</v>
      </c>
      <c r="B204" s="1">
        <f t="shared" si="29"/>
        <v>9.8</v>
      </c>
      <c r="C204" s="6">
        <f t="shared" si="30"/>
        <v>111.46319384880219</v>
      </c>
      <c r="D204" s="6">
        <f t="shared" si="36"/>
        <v>-192.7636485321194</v>
      </c>
      <c r="E204" s="6">
        <f t="shared" si="26"/>
        <v>10.863591209061447</v>
      </c>
      <c r="F204" s="6">
        <f t="shared" si="37"/>
        <v>-69.24966821756323</v>
      </c>
      <c r="G204" s="6">
        <f t="shared" si="31"/>
        <v>-69.24966821756323</v>
      </c>
      <c r="H204" s="6">
        <f t="shared" si="27"/>
        <v>-9.81</v>
      </c>
      <c r="I204" s="6">
        <f t="shared" si="38"/>
        <v>-199.68861535387572</v>
      </c>
      <c r="J204" s="6">
        <f t="shared" si="39"/>
        <v>-70.23066821756322</v>
      </c>
      <c r="K204" s="14" t="str">
        <f t="shared" si="28"/>
        <v>NO</v>
      </c>
    </row>
    <row r="205" spans="1:11" ht="12.75">
      <c r="A205" s="1">
        <v>99</v>
      </c>
      <c r="B205" s="1">
        <f t="shared" si="29"/>
        <v>9.9</v>
      </c>
      <c r="C205" s="6">
        <f t="shared" si="30"/>
        <v>112.54955296970833</v>
      </c>
      <c r="D205" s="6">
        <f t="shared" si="36"/>
        <v>-199.68861535387572</v>
      </c>
      <c r="E205" s="6">
        <f t="shared" si="26"/>
        <v>10.863591209061447</v>
      </c>
      <c r="F205" s="6">
        <f t="shared" si="37"/>
        <v>-70.23066821756322</v>
      </c>
      <c r="G205" s="6">
        <f t="shared" si="31"/>
        <v>-70.23066821756322</v>
      </c>
      <c r="H205" s="6">
        <f t="shared" si="27"/>
        <v>-9.81</v>
      </c>
      <c r="I205" s="6">
        <f t="shared" si="38"/>
        <v>-206.71168217563203</v>
      </c>
      <c r="J205" s="6">
        <f t="shared" si="39"/>
        <v>-71.21166821756321</v>
      </c>
      <c r="K205" s="14" t="str">
        <f t="shared" si="28"/>
        <v>NO</v>
      </c>
    </row>
    <row r="206" spans="1:11" ht="12.75">
      <c r="A206" s="1">
        <v>100</v>
      </c>
      <c r="B206" s="1">
        <f t="shared" si="29"/>
        <v>10</v>
      </c>
      <c r="C206" s="6">
        <f t="shared" si="30"/>
        <v>113.63591209061447</v>
      </c>
      <c r="D206" s="6">
        <f t="shared" si="36"/>
        <v>-206.71168217563203</v>
      </c>
      <c r="E206" s="6">
        <f t="shared" si="26"/>
        <v>10.863591209061447</v>
      </c>
      <c r="F206" s="6">
        <f t="shared" si="37"/>
        <v>-71.21166821756321</v>
      </c>
      <c r="G206" s="6">
        <f t="shared" si="31"/>
        <v>-71.21166821756321</v>
      </c>
      <c r="H206" s="6">
        <f t="shared" si="27"/>
        <v>-9.81</v>
      </c>
      <c r="I206" s="6">
        <f t="shared" si="38"/>
        <v>-213.83284899738837</v>
      </c>
      <c r="J206" s="6">
        <f t="shared" si="39"/>
        <v>-72.19266821756321</v>
      </c>
      <c r="K206" s="14" t="str">
        <f t="shared" si="28"/>
        <v>NO</v>
      </c>
    </row>
  </sheetData>
  <sheetProtection/>
  <mergeCells count="8">
    <mergeCell ref="A54:B54"/>
    <mergeCell ref="D54:E54"/>
    <mergeCell ref="H1:K1"/>
    <mergeCell ref="H49:I49"/>
    <mergeCell ref="A24:D25"/>
    <mergeCell ref="H2:J2"/>
    <mergeCell ref="D49:E49"/>
    <mergeCell ref="A49:B49"/>
  </mergeCells>
  <printOptions/>
  <pageMargins left="0.75" right="0.75" top="1" bottom="1" header="0" footer="0"/>
  <pageSetup horizontalDpi="1200" verticalDpi="1200" orientation="landscape" paperSize="9" r:id="rId7"/>
  <drawing r:id="rId6"/>
  <legacyDrawing r:id="rId5"/>
  <oleObjects>
    <oleObject progId="Equation.DSMT4" shapeId="562626" r:id="rId1"/>
    <oleObject progId="Equation.DSMT4" shapeId="576751" r:id="rId2"/>
    <oleObject progId="Equation.DSMT4" shapeId="590222" r:id="rId3"/>
    <oleObject progId="Equation.DSMT4" shapeId="61328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A247"/>
  <sheetViews>
    <sheetView tabSelected="1" zoomScalePageLayoutView="0" workbookViewId="0" topLeftCell="A1">
      <selection activeCell="E253" sqref="E253"/>
    </sheetView>
  </sheetViews>
  <sheetFormatPr defaultColWidth="11.421875" defaultRowHeight="12.75"/>
  <cols>
    <col min="1" max="1" width="13.7109375" style="0" customWidth="1"/>
    <col min="7" max="8" width="11.57421875" style="0" bestFit="1" customWidth="1"/>
    <col min="9" max="9" width="13.00390625" style="0" bestFit="1" customWidth="1"/>
  </cols>
  <sheetData>
    <row r="1" spans="1:11" ht="15.75">
      <c r="A1" s="16" t="s">
        <v>0</v>
      </c>
      <c r="B1" s="17"/>
      <c r="C1" s="17"/>
      <c r="D1" s="17"/>
      <c r="E1" s="17"/>
      <c r="F1" s="17"/>
      <c r="G1" s="17"/>
      <c r="H1" s="45" t="s">
        <v>62</v>
      </c>
      <c r="I1" s="45"/>
      <c r="J1" s="45"/>
      <c r="K1" s="45"/>
    </row>
    <row r="2" spans="1:11" ht="12.75">
      <c r="A2" s="17"/>
      <c r="B2" s="17"/>
      <c r="C2" s="17"/>
      <c r="D2" s="17"/>
      <c r="E2" s="17"/>
      <c r="F2" s="17"/>
      <c r="G2" s="17"/>
      <c r="H2" s="48" t="s">
        <v>46</v>
      </c>
      <c r="I2" s="48"/>
      <c r="J2" s="48"/>
      <c r="K2" s="17"/>
    </row>
    <row r="3" spans="1:11" ht="12.75">
      <c r="A3" s="18" t="s">
        <v>49</v>
      </c>
      <c r="B3" s="17"/>
      <c r="C3" s="17"/>
      <c r="D3" s="17"/>
      <c r="E3" s="17"/>
      <c r="F3" s="17"/>
      <c r="G3" s="17"/>
      <c r="H3" s="17"/>
      <c r="I3" s="26" t="s">
        <v>45</v>
      </c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>
      <c r="A8" s="17" t="s">
        <v>79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17" t="s">
        <v>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2.75">
      <c r="A20" s="17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.75">
      <c r="A22" s="19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17" t="s">
        <v>50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2.75">
      <c r="A25" s="17" t="s">
        <v>51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2.75">
      <c r="A26" s="17" t="s">
        <v>52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25"/>
      <c r="B30" s="25"/>
      <c r="C30" s="25"/>
      <c r="D30" s="25"/>
      <c r="E30" s="17"/>
      <c r="F30" s="17"/>
      <c r="G30" s="17"/>
      <c r="H30" s="17"/>
      <c r="I30" s="17"/>
      <c r="J30" s="17"/>
      <c r="K30" s="17"/>
    </row>
    <row r="31" spans="1:11" ht="12.75">
      <c r="A31" s="25"/>
      <c r="B31" s="25"/>
      <c r="C31" s="25"/>
      <c r="D31" s="25"/>
      <c r="E31" s="17"/>
      <c r="F31" s="17"/>
      <c r="G31" s="17"/>
      <c r="H31" s="17"/>
      <c r="I31" s="17"/>
      <c r="J31" s="17"/>
      <c r="K31" s="17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2.75">
      <c r="A36" s="17" t="s">
        <v>53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2.75">
      <c r="A37" s="17" t="s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2.75">
      <c r="A38" s="17" t="s">
        <v>54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17" t="s">
        <v>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.75">
      <c r="A47" s="17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8" t="s">
        <v>57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.75">
      <c r="A50" s="17" t="s">
        <v>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2.75">
      <c r="A51" s="17" t="s">
        <v>59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2.75">
      <c r="A54" s="17"/>
      <c r="B54" s="17"/>
      <c r="C54" s="17"/>
      <c r="D54" s="17"/>
      <c r="F54" s="17"/>
      <c r="G54" s="17"/>
      <c r="H54" s="17"/>
      <c r="I54" s="17"/>
      <c r="J54" s="17"/>
      <c r="K54" s="17"/>
    </row>
    <row r="55" spans="1:1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 t="s">
        <v>60</v>
      </c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2.75">
      <c r="A74" s="17" t="s">
        <v>29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6" spans="1:9" ht="12.75">
      <c r="A76" s="50" t="s">
        <v>5</v>
      </c>
      <c r="B76" s="50"/>
      <c r="D76" s="49" t="s">
        <v>8</v>
      </c>
      <c r="E76" s="49"/>
      <c r="H76" s="46" t="s">
        <v>32</v>
      </c>
      <c r="I76" s="46"/>
    </row>
    <row r="77" spans="1:9" ht="12.75">
      <c r="A77" s="4" t="s">
        <v>6</v>
      </c>
      <c r="B77" s="21">
        <v>5</v>
      </c>
      <c r="D77" s="7" t="s">
        <v>6</v>
      </c>
      <c r="E77" s="22">
        <v>91.23339146375656</v>
      </c>
      <c r="F77" s="6"/>
      <c r="G77" s="5"/>
      <c r="H77" s="10">
        <v>0</v>
      </c>
      <c r="I77" s="11">
        <f>B78</f>
        <v>10</v>
      </c>
    </row>
    <row r="78" spans="1:9" ht="12.75">
      <c r="A78" s="4" t="s">
        <v>7</v>
      </c>
      <c r="B78" s="21">
        <v>10</v>
      </c>
      <c r="D78" s="7" t="s">
        <v>7</v>
      </c>
      <c r="E78" s="22">
        <v>27.98501491546631</v>
      </c>
      <c r="H78" s="10">
        <f>B77</f>
        <v>5</v>
      </c>
      <c r="I78" s="11">
        <f>B78</f>
        <v>10</v>
      </c>
    </row>
    <row r="79" spans="8:9" ht="12.75">
      <c r="H79" s="10">
        <f>B77</f>
        <v>5</v>
      </c>
      <c r="I79" s="11">
        <f>IF(E78&gt;=0,0,E78)</f>
        <v>0</v>
      </c>
    </row>
    <row r="80" spans="8:9" ht="12.75">
      <c r="H80" s="11">
        <f>E77</f>
        <v>91.23339146375656</v>
      </c>
      <c r="I80" s="11">
        <f>IF(E78&gt;=0,0,E78)</f>
        <v>0</v>
      </c>
    </row>
    <row r="81" spans="1:9" ht="12.75">
      <c r="A81" s="43" t="s">
        <v>9</v>
      </c>
      <c r="B81" s="43"/>
      <c r="D81" s="44" t="s">
        <v>11</v>
      </c>
      <c r="E81" s="44"/>
      <c r="H81" s="11">
        <f>E77</f>
        <v>91.23339146375656</v>
      </c>
      <c r="I81" s="11">
        <f>E78</f>
        <v>27.98501491546631</v>
      </c>
    </row>
    <row r="82" spans="1:9" ht="12.75">
      <c r="A82" s="2" t="s">
        <v>10</v>
      </c>
      <c r="B82" s="20">
        <v>57</v>
      </c>
      <c r="D82" s="8" t="s">
        <v>13</v>
      </c>
      <c r="E82" s="9">
        <f>B83*COS(RADIANS(B82))</f>
        <v>24.50875657567622</v>
      </c>
      <c r="H82" s="10">
        <v>100</v>
      </c>
      <c r="I82" s="11">
        <f>E78</f>
        <v>27.98501491546631</v>
      </c>
    </row>
    <row r="83" spans="1:9" ht="12.75">
      <c r="A83" s="2" t="s">
        <v>12</v>
      </c>
      <c r="B83" s="20">
        <v>45</v>
      </c>
      <c r="D83" s="8" t="s">
        <v>14</v>
      </c>
      <c r="E83" s="9">
        <f>B83*SIN(RADIANS(B82))</f>
        <v>37.740175557544084</v>
      </c>
      <c r="H83" s="12"/>
      <c r="I83" s="13"/>
    </row>
    <row r="84" spans="1:2" ht="12.75">
      <c r="A84" s="54" t="s">
        <v>64</v>
      </c>
      <c r="B84" s="54"/>
    </row>
    <row r="85" spans="1:2" ht="12.75">
      <c r="A85" s="27" t="s">
        <v>65</v>
      </c>
      <c r="B85" s="28">
        <v>3</v>
      </c>
    </row>
    <row r="86" spans="1:2" ht="12.75">
      <c r="A86" s="27" t="s">
        <v>66</v>
      </c>
      <c r="B86" s="28">
        <v>0.3</v>
      </c>
    </row>
    <row r="87" spans="1:2" ht="12.75">
      <c r="A87" s="27" t="s">
        <v>67</v>
      </c>
      <c r="B87" s="28">
        <f>PI()*$B$86*$B$86/4</f>
        <v>0.07068583470577035</v>
      </c>
    </row>
    <row r="88" spans="1:2" ht="12.75">
      <c r="A88" s="27" t="s">
        <v>68</v>
      </c>
      <c r="B88" s="28">
        <v>0.5</v>
      </c>
    </row>
    <row r="90" spans="1:6" ht="12.75">
      <c r="A90" s="55" t="s">
        <v>63</v>
      </c>
      <c r="B90" s="55"/>
      <c r="D90" s="56" t="s">
        <v>80</v>
      </c>
      <c r="E90" s="56"/>
      <c r="F90" s="38" t="s">
        <v>82</v>
      </c>
    </row>
    <row r="91" spans="1:6" ht="12.75">
      <c r="A91" s="29" t="s">
        <v>69</v>
      </c>
      <c r="B91" s="3">
        <v>1.225</v>
      </c>
      <c r="D91" s="36" t="s">
        <v>81</v>
      </c>
      <c r="E91" s="37">
        <v>-5</v>
      </c>
      <c r="F91" s="38" t="s">
        <v>83</v>
      </c>
    </row>
    <row r="92" spans="1:2" ht="12.75">
      <c r="A92" s="3" t="s">
        <v>38</v>
      </c>
      <c r="B92" s="23">
        <v>9.81</v>
      </c>
    </row>
    <row r="101" ht="12.75">
      <c r="A101" t="s">
        <v>15</v>
      </c>
    </row>
    <row r="102" ht="12.75">
      <c r="A102" t="s">
        <v>61</v>
      </c>
    </row>
    <row r="104" spans="1:4" ht="12.75">
      <c r="A104" t="s">
        <v>19</v>
      </c>
      <c r="C104" s="39" t="s">
        <v>18</v>
      </c>
      <c r="D104" s="24">
        <v>0.1</v>
      </c>
    </row>
    <row r="106" ht="12.75">
      <c r="A106" t="s">
        <v>41</v>
      </c>
    </row>
    <row r="107" ht="12.75">
      <c r="A107" t="s">
        <v>42</v>
      </c>
    </row>
    <row r="109" ht="12.75">
      <c r="A109" t="s">
        <v>44</v>
      </c>
    </row>
    <row r="110" ht="12.75">
      <c r="A110" t="s">
        <v>43</v>
      </c>
    </row>
    <row r="145" spans="7:26" ht="12.75">
      <c r="G145" s="51" t="s">
        <v>70</v>
      </c>
      <c r="H145" s="52"/>
      <c r="I145" s="52"/>
      <c r="J145" s="53"/>
      <c r="K145" s="51" t="s">
        <v>71</v>
      </c>
      <c r="L145" s="52"/>
      <c r="M145" s="52"/>
      <c r="N145" s="53"/>
      <c r="O145" s="51" t="s">
        <v>72</v>
      </c>
      <c r="P145" s="52"/>
      <c r="Q145" s="52"/>
      <c r="R145" s="53"/>
      <c r="S145" s="51" t="s">
        <v>73</v>
      </c>
      <c r="T145" s="52"/>
      <c r="U145" s="52"/>
      <c r="V145" s="53"/>
      <c r="W145" s="51" t="s">
        <v>76</v>
      </c>
      <c r="X145" s="52"/>
      <c r="Y145" s="52"/>
      <c r="Z145" s="53"/>
    </row>
    <row r="146" spans="1:27" ht="12.75">
      <c r="A146" s="33" t="s">
        <v>16</v>
      </c>
      <c r="B146" s="1" t="s">
        <v>17</v>
      </c>
      <c r="C146" s="1" t="s">
        <v>35</v>
      </c>
      <c r="D146" s="1" t="s">
        <v>36</v>
      </c>
      <c r="E146" s="1" t="s">
        <v>30</v>
      </c>
      <c r="F146" s="1" t="s">
        <v>31</v>
      </c>
      <c r="G146" s="30" t="s">
        <v>74</v>
      </c>
      <c r="H146" s="31" t="s">
        <v>30</v>
      </c>
      <c r="I146" s="31" t="s">
        <v>75</v>
      </c>
      <c r="J146" s="33" t="s">
        <v>31</v>
      </c>
      <c r="K146" s="30" t="s">
        <v>74</v>
      </c>
      <c r="L146" s="31" t="s">
        <v>30</v>
      </c>
      <c r="M146" s="31" t="s">
        <v>75</v>
      </c>
      <c r="N146" s="33" t="s">
        <v>31</v>
      </c>
      <c r="O146" s="30" t="s">
        <v>74</v>
      </c>
      <c r="P146" s="31" t="s">
        <v>30</v>
      </c>
      <c r="Q146" s="31" t="s">
        <v>75</v>
      </c>
      <c r="R146" s="33" t="s">
        <v>31</v>
      </c>
      <c r="S146" s="30" t="s">
        <v>74</v>
      </c>
      <c r="T146" s="31" t="s">
        <v>30</v>
      </c>
      <c r="U146" s="31" t="s">
        <v>75</v>
      </c>
      <c r="V146" s="33" t="s">
        <v>31</v>
      </c>
      <c r="W146" s="30" t="s">
        <v>77</v>
      </c>
      <c r="X146" s="31" t="s">
        <v>78</v>
      </c>
      <c r="Y146" s="31" t="s">
        <v>37</v>
      </c>
      <c r="Z146" s="33" t="s">
        <v>39</v>
      </c>
      <c r="AA146" s="14" t="s">
        <v>40</v>
      </c>
    </row>
    <row r="147" spans="1:27" ht="12.75">
      <c r="A147" s="33">
        <v>0</v>
      </c>
      <c r="B147" s="1">
        <f aca="true" t="shared" si="0" ref="B147:B210">A147*$D$104</f>
        <v>0</v>
      </c>
      <c r="C147" s="15">
        <f>$B$77</f>
        <v>5</v>
      </c>
      <c r="D147" s="15">
        <f>$B$78</f>
        <v>10</v>
      </c>
      <c r="E147" s="9">
        <f>$E$82</f>
        <v>24.50875657567622</v>
      </c>
      <c r="F147" s="9">
        <f>$E$83</f>
        <v>37.740175557544084</v>
      </c>
      <c r="G147" s="41">
        <f>$D$104*E147</f>
        <v>2.450875657567622</v>
      </c>
      <c r="H147" s="42">
        <f>$D$104*(-$B$91*$B$88*$B$87/(2*$B$85))*(E147-$E$91)^2</f>
        <v>-0.6283318189305973</v>
      </c>
      <c r="I147" s="42">
        <f>$D$104*F147</f>
        <v>3.7740175557544084</v>
      </c>
      <c r="J147" s="34">
        <f>$D$104*(-$B$92-(($B$91*$B$88*$B$87/(2*$B$85))*(F147)^2))</f>
        <v>-2.008767938383823</v>
      </c>
      <c r="K147" s="35">
        <f>$D$104*(E147+(G147/2))</f>
        <v>2.573419440446003</v>
      </c>
      <c r="L147" s="32">
        <f>$D$104*(-$B$91*$B$88*$B$87/(2*$B$85))*(E147-$E$91+(H147/2))^2</f>
        <v>-0.6150239303491575</v>
      </c>
      <c r="M147" s="32">
        <f>$D$104*(F147+(I147/2))</f>
        <v>3.962718433542129</v>
      </c>
      <c r="N147" s="34">
        <f>$D$104*(-$B$92-(($B$91*$B$88*$B$87/(2*$B$85))*(F147+(J147/2))^2))</f>
        <v>-1.954791632596038</v>
      </c>
      <c r="O147" s="35">
        <f>$D$104*(E147+(K147/2))</f>
        <v>2.579546629589922</v>
      </c>
      <c r="P147" s="32">
        <f>$D$104*(-$B$91*$B$88*$B$87/(2*$B$85))*(E147-$E$91+(L147/2))^2</f>
        <v>-0.6153043111479983</v>
      </c>
      <c r="Q147" s="32">
        <f>$D$104*(F147+(M147/2))</f>
        <v>3.972153477431515</v>
      </c>
      <c r="R147" s="34">
        <f>$D$104*(-$B$92-(($B$91*$B$88*$B$87/(2*$B$85))*(F147+(N147/2))^2))</f>
        <v>-1.956222961009665</v>
      </c>
      <c r="S147" s="35">
        <f>$D$104*(E147+O147)</f>
        <v>2.7088303205266144</v>
      </c>
      <c r="T147" s="32">
        <f>$D$104*(-$B$91*$B$88*$B$87/(2*$B$85))*(E147-$E$91+P147)^2</f>
        <v>-0.6024015832318502</v>
      </c>
      <c r="U147" s="32">
        <f>$D$104*(F147+Q147)</f>
        <v>4.17123290349756</v>
      </c>
      <c r="V147" s="34">
        <f>$D$104*(-$B$92-(($B$91*$B$88*$B$87/(2*$B$85))*(F147+R147)^2))</f>
        <v>-1.9049827282634055</v>
      </c>
      <c r="W147" s="32">
        <f>C147+(G147+2*K147+2*O147+S147)/6</f>
        <v>7.577606353027681</v>
      </c>
      <c r="X147" s="32">
        <f>E147+(H147+2*L147+2*P147+T147)/6</f>
        <v>23.893524928150093</v>
      </c>
      <c r="Y147" s="32">
        <f>D147+(I147+2*M147+2*Q147+U147)/6</f>
        <v>13.96916571353321</v>
      </c>
      <c r="Z147" s="34">
        <f>F147+(J147+2*N147+2*R147+V147)/6</f>
        <v>35.78421224856765</v>
      </c>
      <c r="AA147" s="14" t="str">
        <f aca="true" t="shared" si="1" ref="AA147:AA178">IF(AND(AND((C147&gt;=($E$77-1)),(C147&lt;=($E$77+1))),AND((D147&gt;=($E$78-1)),(D147&lt;=($E$78+1)))),"SI","NO")</f>
        <v>NO</v>
      </c>
    </row>
    <row r="148" spans="1:27" ht="12.75">
      <c r="A148" s="33">
        <v>1</v>
      </c>
      <c r="B148" s="1">
        <f t="shared" si="0"/>
        <v>0.1</v>
      </c>
      <c r="C148" s="40">
        <f>W147</f>
        <v>7.577606353027681</v>
      </c>
      <c r="D148" s="40">
        <f>Y147</f>
        <v>13.96916571353321</v>
      </c>
      <c r="E148" s="40">
        <f>X147</f>
        <v>23.893524928150093</v>
      </c>
      <c r="F148" s="40">
        <f>Z147</f>
        <v>35.78421224856765</v>
      </c>
      <c r="G148" s="41">
        <f>$D$104*E148</f>
        <v>2.3893524928150094</v>
      </c>
      <c r="H148" s="42">
        <f aca="true" t="shared" si="2" ref="H148:H211">$D$104*(-$B$91*$B$88*$B$87/(2*$B$85))*(E148-$E$91)^2</f>
        <v>-0.6024046131734093</v>
      </c>
      <c r="I148" s="42">
        <f>$D$104*F148</f>
        <v>3.578421224856765</v>
      </c>
      <c r="J148" s="34">
        <f>$D$104*(-$B$92-(($B$91*$B$88*$B$87/(2*$B$85))*(F148)^2))</f>
        <v>-1.9049961373390987</v>
      </c>
      <c r="K148" s="35">
        <f aca="true" t="shared" si="3" ref="K148:K211">$D$104*(E148+(G148/2))</f>
        <v>2.50882011745576</v>
      </c>
      <c r="L148" s="32">
        <f aca="true" t="shared" si="4" ref="L148:L211">$D$104*(-$B$91*$B$88*$B$87/(2*$B$85))*(E148-$E$91+(H148/2))^2</f>
        <v>-0.589910470365599</v>
      </c>
      <c r="M148" s="32">
        <f>$D$104*(F148+(I148/2))</f>
        <v>3.7573422860996035</v>
      </c>
      <c r="N148" s="34">
        <f>$D$104*(-$B$92-(($B$91*$B$88*$B$87/(2*$B$85))*(F148+(J148/2))^2))</f>
        <v>-1.8564612530780864</v>
      </c>
      <c r="O148" s="35">
        <f>$D$104*(E148+(K148/2))</f>
        <v>2.514793498687798</v>
      </c>
      <c r="P148" s="32">
        <f aca="true" t="shared" si="5" ref="P148:P211">$D$104*(-$B$91*$B$88*$B$87/(2*$B$85))*(E148-$E$91+(L148/2))^2</f>
        <v>-0.5901682749144593</v>
      </c>
      <c r="Q148" s="32">
        <f>$D$104*(F148+(M148/2))</f>
        <v>3.766288339161745</v>
      </c>
      <c r="R148" s="34">
        <f>$D$104*(-$B$92-(($B$91*$B$88*$B$87/(2*$B$85))*(F148+(N148/2))^2))</f>
        <v>-1.8576815551287442</v>
      </c>
      <c r="S148" s="35">
        <f>$D$104*(E148+O148)</f>
        <v>2.6408318426837893</v>
      </c>
      <c r="T148" s="32">
        <f aca="true" t="shared" si="6" ref="T148:T211">$D$104*(-$B$91*$B$88*$B$87/(2*$B$85))*(E148-$E$91+P148)^2</f>
        <v>-0.5780469598663192</v>
      </c>
      <c r="U148" s="32">
        <f aca="true" t="shared" si="7" ref="U148:U211">$D$104*(F148+Q148)</f>
        <v>3.95505005877294</v>
      </c>
      <c r="V148" s="34">
        <f>$D$104*(-$B$92-(($B$91*$B$88*$B$87/(2*$B$85))*(F148+R148)^2))</f>
        <v>-1.8115506757294986</v>
      </c>
      <c r="W148" s="32">
        <f>C148+(G148+2*K148+2*O148+S148)/6</f>
        <v>10.090508280992001</v>
      </c>
      <c r="X148" s="32">
        <f aca="true" t="shared" si="8" ref="X148:X211">E148+(H148+2*L148+2*P148+T148)/6</f>
        <v>23.303423417550118</v>
      </c>
      <c r="Y148" s="32">
        <f aca="true" t="shared" si="9" ref="Y148:Y211">D148+(I148+2*M148+2*Q148+U148)/6</f>
        <v>17.732621135891943</v>
      </c>
      <c r="Z148" s="34">
        <f>F148+(J148+2*N148+2*R148+V148)/6</f>
        <v>33.92674017698727</v>
      </c>
      <c r="AA148" s="14" t="str">
        <f t="shared" si="1"/>
        <v>NO</v>
      </c>
    </row>
    <row r="149" spans="1:27" ht="12.75">
      <c r="A149" s="33">
        <v>2</v>
      </c>
      <c r="B149" s="1">
        <f t="shared" si="0"/>
        <v>0.2</v>
      </c>
      <c r="C149" s="40">
        <f aca="true" t="shared" si="10" ref="C149:C212">W148</f>
        <v>10.090508280992001</v>
      </c>
      <c r="D149" s="40">
        <f aca="true" t="shared" si="11" ref="D149:D212">Y148</f>
        <v>17.732621135891943</v>
      </c>
      <c r="E149" s="40">
        <f aca="true" t="shared" si="12" ref="E149:E212">X148</f>
        <v>23.303423417550118</v>
      </c>
      <c r="F149" s="40">
        <f aca="true" t="shared" si="13" ref="F149:F212">Z148</f>
        <v>33.92674017698727</v>
      </c>
      <c r="G149" s="41">
        <f aca="true" t="shared" si="14" ref="G149:G212">$D$104*E149</f>
        <v>2.3303423417550118</v>
      </c>
      <c r="H149" s="42">
        <f t="shared" si="2"/>
        <v>-0.5780496869601409</v>
      </c>
      <c r="I149" s="42">
        <f aca="true" t="shared" si="15" ref="I149:I212">$D$104*F149</f>
        <v>3.3926740176987273</v>
      </c>
      <c r="J149" s="34">
        <f aca="true" t="shared" si="16" ref="J149:J212">$D$104*(-$B$92-(($B$91*$B$88*$B$87/(2*$B$85))*(F149)^2))</f>
        <v>-1.8115609324363442</v>
      </c>
      <c r="K149" s="35">
        <f t="shared" si="3"/>
        <v>2.446859458842763</v>
      </c>
      <c r="L149" s="32">
        <f t="shared" si="4"/>
        <v>-0.5663042748645969</v>
      </c>
      <c r="M149" s="32">
        <f aca="true" t="shared" si="17" ref="M149:M212">$D$104*(F149+(I149/2))</f>
        <v>3.562307718583664</v>
      </c>
      <c r="N149" s="34">
        <f aca="true" t="shared" si="18" ref="N149:N212">$D$104*(-$B$92-(($B$91*$B$88*$B$87/(2*$B$85))*(F149+(J149/2))^2))</f>
        <v>-1.767804103139694</v>
      </c>
      <c r="O149" s="35">
        <f aca="true" t="shared" si="19" ref="O149:O212">$D$104*(E149+(K149/2))</f>
        <v>2.45268531469715</v>
      </c>
      <c r="P149" s="32">
        <f t="shared" si="5"/>
        <v>-0.5665417304088376</v>
      </c>
      <c r="Q149" s="32">
        <f aca="true" t="shared" si="20" ref="Q149:Q212">$D$104*(F149+(M149/2))</f>
        <v>3.570789403627911</v>
      </c>
      <c r="R149" s="34">
        <f aca="true" t="shared" si="21" ref="R149:R212">$D$104*(-$B$92-(($B$91*$B$88*$B$87/(2*$B$85))*(F149+(N149/2))^2))</f>
        <v>-1.76884706065767</v>
      </c>
      <c r="S149" s="35">
        <f aca="true" t="shared" si="22" ref="S149:S212">$D$104*(E149+O149)</f>
        <v>2.575610873224727</v>
      </c>
      <c r="T149" s="32">
        <f t="shared" si="6"/>
        <v>-0.5551399749826489</v>
      </c>
      <c r="U149" s="32">
        <f t="shared" si="7"/>
        <v>3.749752958061519</v>
      </c>
      <c r="V149" s="34">
        <f aca="true" t="shared" si="23" ref="V149:V212">$D$104*(-$B$92-(($B$91*$B$88*$B$87/(2*$B$85))*(F149+R149)^2))</f>
        <v>-1.7272123084563007</v>
      </c>
      <c r="W149" s="32">
        <f aca="true" t="shared" si="24" ref="W149:W212">C149+(G149+2*K149+2*O149+S149)/6</f>
        <v>12.541348741335263</v>
      </c>
      <c r="X149" s="32">
        <f t="shared" si="8"/>
        <v>22.73694313880184</v>
      </c>
      <c r="Y149" s="32">
        <f t="shared" si="9"/>
        <v>21.300724672589176</v>
      </c>
      <c r="Z149" s="34">
        <f aca="true" t="shared" si="25" ref="Z149:Z212">F149+(J149+2*N149+2*R149+V149)/6</f>
        <v>32.15806091557271</v>
      </c>
      <c r="AA149" s="14" t="str">
        <f t="shared" si="1"/>
        <v>NO</v>
      </c>
    </row>
    <row r="150" spans="1:27" ht="12.75">
      <c r="A150" s="33">
        <v>3</v>
      </c>
      <c r="B150" s="1">
        <f t="shared" si="0"/>
        <v>0.30000000000000004</v>
      </c>
      <c r="C150" s="40">
        <f t="shared" si="10"/>
        <v>12.541348741335263</v>
      </c>
      <c r="D150" s="40">
        <f t="shared" si="11"/>
        <v>21.300724672589176</v>
      </c>
      <c r="E150" s="40">
        <f t="shared" si="12"/>
        <v>22.73694313880184</v>
      </c>
      <c r="F150" s="40">
        <f t="shared" si="13"/>
        <v>32.15806091557271</v>
      </c>
      <c r="G150" s="41">
        <f t="shared" si="14"/>
        <v>2.2736943138801844</v>
      </c>
      <c r="H150" s="42">
        <f t="shared" si="2"/>
        <v>-0.5551424348345877</v>
      </c>
      <c r="I150" s="42">
        <f t="shared" si="15"/>
        <v>3.2158060915572713</v>
      </c>
      <c r="J150" s="34">
        <f t="shared" si="16"/>
        <v>-1.72722009591842</v>
      </c>
      <c r="K150" s="35">
        <f t="shared" si="3"/>
        <v>2.3873790295741935</v>
      </c>
      <c r="L150" s="32">
        <f t="shared" si="4"/>
        <v>-0.5440871038707542</v>
      </c>
      <c r="M150" s="32">
        <f t="shared" si="17"/>
        <v>3.3765963961351346</v>
      </c>
      <c r="N150" s="34">
        <f t="shared" si="18"/>
        <v>-1.6876785414407707</v>
      </c>
      <c r="O150" s="35">
        <f t="shared" si="19"/>
        <v>2.3930632653588937</v>
      </c>
      <c r="P150" s="32">
        <f t="shared" si="5"/>
        <v>-0.5443061791085291</v>
      </c>
      <c r="Q150" s="32">
        <f t="shared" si="20"/>
        <v>3.3846359113640276</v>
      </c>
      <c r="R150" s="34">
        <f t="shared" si="21"/>
        <v>-1.6885717347720033</v>
      </c>
      <c r="S150" s="35">
        <f t="shared" si="22"/>
        <v>2.513000640416074</v>
      </c>
      <c r="T150" s="32">
        <f t="shared" si="6"/>
        <v>-0.53356813167174</v>
      </c>
      <c r="U150" s="32">
        <f t="shared" si="7"/>
        <v>3.554269682693674</v>
      </c>
      <c r="V150" s="34">
        <f t="shared" si="23"/>
        <v>-1.6509117268051559</v>
      </c>
      <c r="W150" s="32">
        <f t="shared" si="24"/>
        <v>14.932611998695668</v>
      </c>
      <c r="X150" s="32">
        <f t="shared" si="8"/>
        <v>22.19269361672436</v>
      </c>
      <c r="Y150" s="32">
        <f t="shared" si="9"/>
        <v>24.682814737464057</v>
      </c>
      <c r="Z150" s="34">
        <f t="shared" si="25"/>
        <v>30.46962218638119</v>
      </c>
      <c r="AA150" s="14" t="str">
        <f t="shared" si="1"/>
        <v>NO</v>
      </c>
    </row>
    <row r="151" spans="1:27" ht="12.75">
      <c r="A151" s="33">
        <v>4</v>
      </c>
      <c r="B151" s="1">
        <f t="shared" si="0"/>
        <v>0.4</v>
      </c>
      <c r="C151" s="40">
        <f t="shared" si="10"/>
        <v>14.932611998695668</v>
      </c>
      <c r="D151" s="40">
        <f t="shared" si="11"/>
        <v>24.682814737464057</v>
      </c>
      <c r="E151" s="40">
        <f t="shared" si="12"/>
        <v>22.19269361672436</v>
      </c>
      <c r="F151" s="40">
        <f t="shared" si="13"/>
        <v>30.46962218638119</v>
      </c>
      <c r="G151" s="41">
        <f t="shared" si="14"/>
        <v>2.219269361672436</v>
      </c>
      <c r="H151" s="42">
        <f t="shared" si="2"/>
        <v>-0.5335703550984521</v>
      </c>
      <c r="I151" s="42">
        <f t="shared" si="15"/>
        <v>3.0469622186381193</v>
      </c>
      <c r="J151" s="34">
        <f t="shared" si="16"/>
        <v>-1.6509175754225742</v>
      </c>
      <c r="K151" s="35">
        <f t="shared" si="3"/>
        <v>2.3302328297560577</v>
      </c>
      <c r="L151" s="32">
        <f t="shared" si="4"/>
        <v>-0.5231520877006784</v>
      </c>
      <c r="M151" s="32">
        <f t="shared" si="17"/>
        <v>3.199310329570025</v>
      </c>
      <c r="N151" s="34">
        <f t="shared" si="18"/>
        <v>-1.6151115012704893</v>
      </c>
      <c r="O151" s="35">
        <f t="shared" si="19"/>
        <v>2.3357810031602386</v>
      </c>
      <c r="P151" s="32">
        <f t="shared" si="5"/>
        <v>-0.5233545271306317</v>
      </c>
      <c r="Q151" s="32">
        <f t="shared" si="20"/>
        <v>3.2069277351166208</v>
      </c>
      <c r="R151" s="34">
        <f t="shared" si="21"/>
        <v>-1.6158776520730112</v>
      </c>
      <c r="S151" s="35">
        <f t="shared" si="22"/>
        <v>2.45284746198846</v>
      </c>
      <c r="T151" s="32">
        <f t="shared" si="6"/>
        <v>-0.5132296521266556</v>
      </c>
      <c r="U151" s="32">
        <f t="shared" si="7"/>
        <v>3.367654992149781</v>
      </c>
      <c r="V151" s="34">
        <f t="shared" si="23"/>
        <v>-1.581746982533492</v>
      </c>
      <c r="W151" s="32">
        <f t="shared" si="24"/>
        <v>17.266636080277916</v>
      </c>
      <c r="X151" s="32">
        <f t="shared" si="8"/>
        <v>21.669391410576406</v>
      </c>
      <c r="Y151" s="32">
        <f t="shared" si="9"/>
        <v>27.88733029415759</v>
      </c>
      <c r="Z151" s="34">
        <f t="shared" si="25"/>
        <v>28.853848375607345</v>
      </c>
      <c r="AA151" s="14" t="str">
        <f t="shared" si="1"/>
        <v>NO</v>
      </c>
    </row>
    <row r="152" spans="1:27" ht="12.75">
      <c r="A152" s="33">
        <v>5</v>
      </c>
      <c r="B152" s="1">
        <f t="shared" si="0"/>
        <v>0.5</v>
      </c>
      <c r="C152" s="40">
        <f t="shared" si="10"/>
        <v>17.266636080277916</v>
      </c>
      <c r="D152" s="40">
        <f t="shared" si="11"/>
        <v>27.88733029415759</v>
      </c>
      <c r="E152" s="40">
        <f t="shared" si="12"/>
        <v>21.669391410576406</v>
      </c>
      <c r="F152" s="40">
        <f t="shared" si="13"/>
        <v>28.853848375607345</v>
      </c>
      <c r="G152" s="41">
        <f t="shared" si="14"/>
        <v>2.166939141057641</v>
      </c>
      <c r="H152" s="42">
        <f t="shared" si="2"/>
        <v>-0.5132316658778017</v>
      </c>
      <c r="I152" s="42">
        <f t="shared" si="15"/>
        <v>2.8853848375607347</v>
      </c>
      <c r="J152" s="34">
        <f t="shared" si="16"/>
        <v>-1.5817513065794966</v>
      </c>
      <c r="K152" s="35">
        <f t="shared" si="3"/>
        <v>2.2752860981105227</v>
      </c>
      <c r="L152" s="32">
        <f t="shared" si="4"/>
        <v>-0.5034024397652911</v>
      </c>
      <c r="M152" s="32">
        <f t="shared" si="17"/>
        <v>3.0296540794387714</v>
      </c>
      <c r="N152" s="34">
        <f t="shared" si="18"/>
        <v>-1.5492698066650457</v>
      </c>
      <c r="O152" s="35">
        <f t="shared" si="19"/>
        <v>2.2807034459631668</v>
      </c>
      <c r="P152" s="32">
        <f t="shared" si="5"/>
        <v>-0.503589792916905</v>
      </c>
      <c r="Q152" s="32">
        <f t="shared" si="20"/>
        <v>3.0368675415326734</v>
      </c>
      <c r="R152" s="34">
        <f t="shared" si="21"/>
        <v>-1.5499277411251002</v>
      </c>
      <c r="S152" s="35">
        <f t="shared" si="22"/>
        <v>2.3950094856539574</v>
      </c>
      <c r="T152" s="32">
        <f t="shared" si="6"/>
        <v>-0.4940322749825568</v>
      </c>
      <c r="U152" s="32">
        <f t="shared" si="7"/>
        <v>3.189071591714002</v>
      </c>
      <c r="V152" s="34">
        <f t="shared" si="23"/>
        <v>-1.518944236952621</v>
      </c>
      <c r="W152" s="32">
        <f t="shared" si="24"/>
        <v>19.54562403275441</v>
      </c>
      <c r="X152" s="32">
        <f t="shared" si="8"/>
        <v>21.165850009538946</v>
      </c>
      <c r="Y152" s="32">
        <f t="shared" si="9"/>
        <v>30.92191357269386</v>
      </c>
      <c r="Z152" s="34">
        <f t="shared" si="25"/>
        <v>27.30399993575528</v>
      </c>
      <c r="AA152" s="14" t="str">
        <f t="shared" si="1"/>
        <v>NO</v>
      </c>
    </row>
    <row r="153" spans="1:27" ht="12.75">
      <c r="A153" s="33">
        <v>6</v>
      </c>
      <c r="B153" s="1">
        <f t="shared" si="0"/>
        <v>0.6000000000000001</v>
      </c>
      <c r="C153" s="40">
        <f t="shared" si="10"/>
        <v>19.54562403275441</v>
      </c>
      <c r="D153" s="40">
        <f t="shared" si="11"/>
        <v>30.92191357269386</v>
      </c>
      <c r="E153" s="40">
        <f t="shared" si="12"/>
        <v>21.165850009538946</v>
      </c>
      <c r="F153" s="40">
        <f t="shared" si="13"/>
        <v>27.30399993575528</v>
      </c>
      <c r="G153" s="41">
        <f t="shared" si="14"/>
        <v>2.116585000953895</v>
      </c>
      <c r="H153" s="42">
        <f t="shared" si="2"/>
        <v>-0.4940341023427691</v>
      </c>
      <c r="I153" s="42">
        <f t="shared" si="15"/>
        <v>2.730399993575528</v>
      </c>
      <c r="J153" s="34">
        <f t="shared" si="16"/>
        <v>-1.5189473617584195</v>
      </c>
      <c r="K153" s="35">
        <f t="shared" si="3"/>
        <v>2.2224142510015894</v>
      </c>
      <c r="L153" s="32">
        <f t="shared" si="4"/>
        <v>-0.48475033621488345</v>
      </c>
      <c r="M153" s="32">
        <f t="shared" si="17"/>
        <v>2.866919993254305</v>
      </c>
      <c r="N153" s="34">
        <f t="shared" si="18"/>
        <v>-1.4894370509872705</v>
      </c>
      <c r="O153" s="35">
        <f t="shared" si="19"/>
        <v>2.227705713503974</v>
      </c>
      <c r="P153" s="32">
        <f t="shared" si="5"/>
        <v>-0.4849239826034416</v>
      </c>
      <c r="Q153" s="32">
        <f t="shared" si="20"/>
        <v>2.873745993238243</v>
      </c>
      <c r="R153" s="34">
        <f t="shared" si="21"/>
        <v>-1.490002452131369</v>
      </c>
      <c r="S153" s="35">
        <f t="shared" si="22"/>
        <v>2.339355572304292</v>
      </c>
      <c r="T153" s="32">
        <f t="shared" si="6"/>
        <v>-0.47589220718626973</v>
      </c>
      <c r="U153" s="32">
        <f t="shared" si="7"/>
        <v>3.0177745928993525</v>
      </c>
      <c r="V153" s="34">
        <f t="shared" si="23"/>
        <v>-1.4618368686369356</v>
      </c>
      <c r="W153" s="32">
        <f t="shared" si="24"/>
        <v>21.771654116465964</v>
      </c>
      <c r="X153" s="32">
        <f t="shared" si="8"/>
        <v>20.680970851677998</v>
      </c>
      <c r="Y153" s="32">
        <f t="shared" si="9"/>
        <v>33.79349799927052</v>
      </c>
      <c r="Z153" s="34">
        <f t="shared" si="25"/>
        <v>25.814056062983173</v>
      </c>
      <c r="AA153" s="14" t="str">
        <f t="shared" si="1"/>
        <v>NO</v>
      </c>
    </row>
    <row r="154" spans="1:27" ht="12.75">
      <c r="A154" s="33">
        <v>7</v>
      </c>
      <c r="B154" s="1">
        <f t="shared" si="0"/>
        <v>0.7000000000000001</v>
      </c>
      <c r="C154" s="40">
        <f t="shared" si="10"/>
        <v>21.771654116465964</v>
      </c>
      <c r="D154" s="40">
        <f t="shared" si="11"/>
        <v>33.79349799927052</v>
      </c>
      <c r="E154" s="40">
        <f t="shared" si="12"/>
        <v>20.680970851677998</v>
      </c>
      <c r="F154" s="40">
        <f t="shared" si="13"/>
        <v>25.814056062983173</v>
      </c>
      <c r="G154" s="41">
        <f t="shared" si="14"/>
        <v>2.0680970851677998</v>
      </c>
      <c r="H154" s="42">
        <f t="shared" si="2"/>
        <v>-0.4758938684787196</v>
      </c>
      <c r="I154" s="42">
        <f t="shared" si="15"/>
        <v>2.5814056062983175</v>
      </c>
      <c r="J154" s="34">
        <f t="shared" si="16"/>
        <v>-1.4618390509527623</v>
      </c>
      <c r="K154" s="35">
        <f t="shared" si="3"/>
        <v>2.17150193942619</v>
      </c>
      <c r="L154" s="32">
        <f t="shared" si="4"/>
        <v>-0.467115938163401</v>
      </c>
      <c r="M154" s="32">
        <f t="shared" si="17"/>
        <v>2.7104758866132332</v>
      </c>
      <c r="N154" s="34">
        <f t="shared" si="18"/>
        <v>-1.434994841105495</v>
      </c>
      <c r="O154" s="35">
        <f t="shared" si="19"/>
        <v>2.1766721821391095</v>
      </c>
      <c r="P154" s="32">
        <f t="shared" si="5"/>
        <v>-0.4672771086603916</v>
      </c>
      <c r="Q154" s="32">
        <f t="shared" si="20"/>
        <v>2.7169294006289793</v>
      </c>
      <c r="R154" s="34">
        <f t="shared" si="21"/>
        <v>-1.4354808406718635</v>
      </c>
      <c r="S154" s="35">
        <f t="shared" si="22"/>
        <v>2.2857643033817108</v>
      </c>
      <c r="T154" s="32">
        <f t="shared" si="6"/>
        <v>-0.4587332081133499</v>
      </c>
      <c r="U154" s="32">
        <f t="shared" si="7"/>
        <v>2.8530985463612155</v>
      </c>
      <c r="V154" s="34">
        <f t="shared" si="23"/>
        <v>-1.4098484787295367</v>
      </c>
      <c r="W154" s="32">
        <f t="shared" si="24"/>
        <v>23.946689055079315</v>
      </c>
      <c r="X154" s="32">
        <f t="shared" si="8"/>
        <v>20.21373532330472</v>
      </c>
      <c r="Y154" s="32">
        <f t="shared" si="9"/>
        <v>36.50838378712785</v>
      </c>
      <c r="Z154" s="34">
        <f t="shared" si="25"/>
        <v>24.37861624744367</v>
      </c>
      <c r="AA154" s="14" t="str">
        <f t="shared" si="1"/>
        <v>NO</v>
      </c>
    </row>
    <row r="155" spans="1:27" ht="12.75">
      <c r="A155" s="33">
        <v>8</v>
      </c>
      <c r="B155" s="1">
        <f t="shared" si="0"/>
        <v>0.8</v>
      </c>
      <c r="C155" s="40">
        <f t="shared" si="10"/>
        <v>23.946689055079315</v>
      </c>
      <c r="D155" s="40">
        <f t="shared" si="11"/>
        <v>36.50838378712785</v>
      </c>
      <c r="E155" s="40">
        <f t="shared" si="12"/>
        <v>20.21373532330472</v>
      </c>
      <c r="F155" s="40">
        <f t="shared" si="13"/>
        <v>24.37861624744367</v>
      </c>
      <c r="G155" s="41">
        <f t="shared" si="14"/>
        <v>2.0213735323304722</v>
      </c>
      <c r="H155" s="42">
        <f t="shared" si="2"/>
        <v>-0.45873472112246505</v>
      </c>
      <c r="I155" s="42">
        <f t="shared" si="15"/>
        <v>2.437861624744367</v>
      </c>
      <c r="J155" s="34">
        <f t="shared" si="16"/>
        <v>-1.4098499220936584</v>
      </c>
      <c r="K155" s="35">
        <f t="shared" si="3"/>
        <v>2.1224422089469956</v>
      </c>
      <c r="L155" s="32">
        <f t="shared" si="4"/>
        <v>-0.4504265361268761</v>
      </c>
      <c r="M155" s="32">
        <f t="shared" si="17"/>
        <v>2.5597547059815855</v>
      </c>
      <c r="N155" s="34">
        <f t="shared" si="18"/>
        <v>-1.385407492642659</v>
      </c>
      <c r="O155" s="35">
        <f t="shared" si="19"/>
        <v>2.1274956427778218</v>
      </c>
      <c r="P155" s="32">
        <f t="shared" si="5"/>
        <v>-0.45057633131482383</v>
      </c>
      <c r="Q155" s="32">
        <f t="shared" si="20"/>
        <v>2.565849360043446</v>
      </c>
      <c r="R155" s="34">
        <f t="shared" si="21"/>
        <v>-1.3858251399334343</v>
      </c>
      <c r="S155" s="35">
        <f t="shared" si="22"/>
        <v>2.234123096608254</v>
      </c>
      <c r="T155" s="32">
        <f t="shared" si="6"/>
        <v>-0.4424857872009254</v>
      </c>
      <c r="U155" s="32">
        <f t="shared" si="7"/>
        <v>2.694446560748712</v>
      </c>
      <c r="V155" s="34">
        <f t="shared" si="23"/>
        <v>-1.362478987151551</v>
      </c>
      <c r="W155" s="32">
        <f t="shared" si="24"/>
        <v>26.072584443810708</v>
      </c>
      <c r="X155" s="32">
        <f t="shared" si="8"/>
        <v>19.76319761610359</v>
      </c>
      <c r="Y155" s="32">
        <f t="shared" si="9"/>
        <v>39.07230317338504</v>
      </c>
      <c r="Z155" s="34">
        <f t="shared" si="25"/>
        <v>22.99281721837744</v>
      </c>
      <c r="AA155" s="14" t="str">
        <f t="shared" si="1"/>
        <v>NO</v>
      </c>
    </row>
    <row r="156" spans="1:27" ht="12.75">
      <c r="A156" s="33">
        <v>9</v>
      </c>
      <c r="B156" s="1">
        <f t="shared" si="0"/>
        <v>0.9</v>
      </c>
      <c r="C156" s="40">
        <f t="shared" si="10"/>
        <v>26.072584443810708</v>
      </c>
      <c r="D156" s="40">
        <f t="shared" si="11"/>
        <v>39.07230317338504</v>
      </c>
      <c r="E156" s="40">
        <f t="shared" si="12"/>
        <v>19.76319761610359</v>
      </c>
      <c r="F156" s="40">
        <f t="shared" si="13"/>
        <v>22.99281721837744</v>
      </c>
      <c r="G156" s="41">
        <f t="shared" si="14"/>
        <v>1.976319761610359</v>
      </c>
      <c r="H156" s="42">
        <f t="shared" si="2"/>
        <v>-0.44248716752842615</v>
      </c>
      <c r="I156" s="42">
        <f t="shared" si="15"/>
        <v>2.299281721837744</v>
      </c>
      <c r="J156" s="34">
        <f t="shared" si="16"/>
        <v>-1.3624798535755342</v>
      </c>
      <c r="K156" s="35">
        <f t="shared" si="3"/>
        <v>2.075135749690877</v>
      </c>
      <c r="L156" s="32">
        <f t="shared" si="4"/>
        <v>-0.4346157995256643</v>
      </c>
      <c r="M156" s="32">
        <f t="shared" si="17"/>
        <v>2.4142458079296314</v>
      </c>
      <c r="N156" s="34">
        <f t="shared" si="18"/>
        <v>-1.3402094720346418</v>
      </c>
      <c r="O156" s="35">
        <f t="shared" si="19"/>
        <v>2.080076549094903</v>
      </c>
      <c r="P156" s="32">
        <f t="shared" si="5"/>
        <v>-0.4347552055077766</v>
      </c>
      <c r="Q156" s="32">
        <f t="shared" si="20"/>
        <v>2.4199940122342256</v>
      </c>
      <c r="R156" s="34">
        <f t="shared" si="21"/>
        <v>-1.3405681077389264</v>
      </c>
      <c r="S156" s="35">
        <f t="shared" si="22"/>
        <v>2.1843274165198494</v>
      </c>
      <c r="T156" s="32">
        <f t="shared" si="6"/>
        <v>-0.4270864992974077</v>
      </c>
      <c r="U156" s="32">
        <f t="shared" si="7"/>
        <v>2.5412811230611667</v>
      </c>
      <c r="V156" s="34">
        <f t="shared" si="23"/>
        <v>-1.3192931963917058</v>
      </c>
      <c r="W156" s="32">
        <f t="shared" si="24"/>
        <v>28.15109640642767</v>
      </c>
      <c r="X156" s="32">
        <f t="shared" si="8"/>
        <v>19.32847833662147</v>
      </c>
      <c r="Y156" s="32">
        <f t="shared" si="9"/>
        <v>41.49047692092281</v>
      </c>
      <c r="Z156" s="34">
        <f t="shared" si="25"/>
        <v>21.65226251679171</v>
      </c>
      <c r="AA156" s="14" t="str">
        <f t="shared" si="1"/>
        <v>NO</v>
      </c>
    </row>
    <row r="157" spans="1:27" ht="12.75">
      <c r="A157" s="33">
        <v>10</v>
      </c>
      <c r="B157" s="1">
        <f t="shared" si="0"/>
        <v>1</v>
      </c>
      <c r="C157" s="40">
        <f t="shared" si="10"/>
        <v>28.15109640642767</v>
      </c>
      <c r="D157" s="40">
        <f t="shared" si="11"/>
        <v>41.49047692092281</v>
      </c>
      <c r="E157" s="40">
        <f t="shared" si="12"/>
        <v>19.32847833662147</v>
      </c>
      <c r="F157" s="40">
        <f t="shared" si="13"/>
        <v>21.65226251679171</v>
      </c>
      <c r="G157" s="41">
        <f t="shared" si="14"/>
        <v>1.932847833662147</v>
      </c>
      <c r="H157" s="42">
        <f t="shared" si="2"/>
        <v>-0.42708776066314597</v>
      </c>
      <c r="I157" s="42">
        <f t="shared" si="15"/>
        <v>2.165226251679171</v>
      </c>
      <c r="J157" s="34">
        <f t="shared" si="16"/>
        <v>-1.319293615305399</v>
      </c>
      <c r="K157" s="35">
        <f t="shared" si="3"/>
        <v>2.029490225345254</v>
      </c>
      <c r="L157" s="32">
        <f t="shared" si="4"/>
        <v>-0.41962311676080405</v>
      </c>
      <c r="M157" s="32">
        <f t="shared" si="17"/>
        <v>2.2734875642631294</v>
      </c>
      <c r="N157" s="34">
        <f t="shared" si="18"/>
        <v>-1.2989950390701936</v>
      </c>
      <c r="O157" s="35">
        <f t="shared" si="19"/>
        <v>2.03432234492941</v>
      </c>
      <c r="P157" s="32">
        <f t="shared" si="5"/>
        <v>-0.4197530188156853</v>
      </c>
      <c r="Q157" s="32">
        <f t="shared" si="20"/>
        <v>2.2789006298923273</v>
      </c>
      <c r="R157" s="34">
        <f t="shared" si="21"/>
        <v>-1.29930259516482</v>
      </c>
      <c r="S157" s="35">
        <f t="shared" si="22"/>
        <v>2.136280068155088</v>
      </c>
      <c r="T157" s="32">
        <f t="shared" si="6"/>
        <v>-0.4124773243614899</v>
      </c>
      <c r="U157" s="32">
        <f t="shared" si="7"/>
        <v>2.393116314668404</v>
      </c>
      <c r="V157" s="34">
        <f t="shared" si="23"/>
        <v>-1.2799113377898117</v>
      </c>
      <c r="W157" s="32">
        <f t="shared" si="24"/>
        <v>30.18388858015543</v>
      </c>
      <c r="X157" s="32">
        <f t="shared" si="8"/>
        <v>18.908758777258534</v>
      </c>
      <c r="Y157" s="32">
        <f t="shared" si="9"/>
        <v>43.76766341336589</v>
      </c>
      <c r="Z157" s="34">
        <f t="shared" si="25"/>
        <v>20.352962479864168</v>
      </c>
      <c r="AA157" s="14" t="str">
        <f t="shared" si="1"/>
        <v>NO</v>
      </c>
    </row>
    <row r="158" spans="1:27" ht="12.75">
      <c r="A158" s="33">
        <v>11</v>
      </c>
      <c r="B158" s="1">
        <f t="shared" si="0"/>
        <v>1.1</v>
      </c>
      <c r="C158" s="40">
        <f t="shared" si="10"/>
        <v>30.18388858015543</v>
      </c>
      <c r="D158" s="40">
        <f t="shared" si="11"/>
        <v>43.76766341336589</v>
      </c>
      <c r="E158" s="40">
        <f t="shared" si="12"/>
        <v>18.908758777258534</v>
      </c>
      <c r="F158" s="40">
        <f t="shared" si="13"/>
        <v>20.352962479864168</v>
      </c>
      <c r="G158" s="41">
        <f t="shared" si="14"/>
        <v>1.8908758777258534</v>
      </c>
      <c r="H158" s="42">
        <f t="shared" si="2"/>
        <v>-0.41247847885843775</v>
      </c>
      <c r="I158" s="42">
        <f t="shared" si="15"/>
        <v>2.035296247986417</v>
      </c>
      <c r="J158" s="34">
        <f t="shared" si="16"/>
        <v>-1.2799114129323148</v>
      </c>
      <c r="K158" s="35">
        <f t="shared" si="3"/>
        <v>1.9854196716121462</v>
      </c>
      <c r="L158" s="32">
        <f t="shared" si="4"/>
        <v>-0.4053930135846493</v>
      </c>
      <c r="M158" s="32">
        <f t="shared" si="17"/>
        <v>2.137061060385738</v>
      </c>
      <c r="N158" s="34">
        <f t="shared" si="18"/>
        <v>-1.2614096631662475</v>
      </c>
      <c r="O158" s="35">
        <f t="shared" si="19"/>
        <v>1.990146861306461</v>
      </c>
      <c r="P158" s="32">
        <f t="shared" si="5"/>
        <v>-0.40551420799096777</v>
      </c>
      <c r="Q158" s="32">
        <f t="shared" si="20"/>
        <v>2.1421493010057038</v>
      </c>
      <c r="R158" s="34">
        <f t="shared" si="21"/>
        <v>-1.2616729049335857</v>
      </c>
      <c r="S158" s="35">
        <f t="shared" si="22"/>
        <v>2.0898905638564993</v>
      </c>
      <c r="T158" s="32">
        <f t="shared" si="6"/>
        <v>-0.3986051201654618</v>
      </c>
      <c r="U158" s="32">
        <f t="shared" si="7"/>
        <v>2.249511178086987</v>
      </c>
      <c r="V158" s="34">
        <f t="shared" si="23"/>
        <v>-1.2440012202619384</v>
      </c>
      <c r="W158" s="32">
        <f t="shared" si="24"/>
        <v>32.17253849805869</v>
      </c>
      <c r="X158" s="32">
        <f t="shared" si="8"/>
        <v>18.503275770229344</v>
      </c>
      <c r="Y158" s="32">
        <f t="shared" si="9"/>
        <v>45.90820143817527</v>
      </c>
      <c r="Z158" s="34">
        <f t="shared" si="25"/>
        <v>19.09128285163185</v>
      </c>
      <c r="AA158" s="14" t="str">
        <f t="shared" si="1"/>
        <v>NO</v>
      </c>
    </row>
    <row r="159" spans="1:27" ht="12.75">
      <c r="A159" s="33">
        <v>12</v>
      </c>
      <c r="B159" s="1">
        <f t="shared" si="0"/>
        <v>1.2000000000000002</v>
      </c>
      <c r="C159" s="40">
        <f t="shared" si="10"/>
        <v>32.17253849805869</v>
      </c>
      <c r="D159" s="40">
        <f t="shared" si="11"/>
        <v>45.90820143817527</v>
      </c>
      <c r="E159" s="40">
        <f t="shared" si="12"/>
        <v>18.503275770229344</v>
      </c>
      <c r="F159" s="40">
        <f t="shared" si="13"/>
        <v>19.09128285163185</v>
      </c>
      <c r="G159" s="41">
        <f t="shared" si="14"/>
        <v>1.8503275770229344</v>
      </c>
      <c r="H159" s="42">
        <f t="shared" si="2"/>
        <v>-0.3986061784764825</v>
      </c>
      <c r="I159" s="42">
        <f t="shared" si="15"/>
        <v>1.909128285163185</v>
      </c>
      <c r="J159" s="34">
        <f t="shared" si="16"/>
        <v>-1.2440010350219155</v>
      </c>
      <c r="K159" s="35">
        <f t="shared" si="3"/>
        <v>1.9428439558740813</v>
      </c>
      <c r="L159" s="32">
        <f t="shared" si="4"/>
        <v>-0.3918746393275563</v>
      </c>
      <c r="M159" s="32">
        <f t="shared" si="17"/>
        <v>2.0045846994213443</v>
      </c>
      <c r="N159" s="34">
        <f t="shared" si="18"/>
        <v>-1.2271428778668971</v>
      </c>
      <c r="O159" s="35">
        <f t="shared" si="19"/>
        <v>1.9474697748166385</v>
      </c>
      <c r="P159" s="32">
        <f t="shared" si="5"/>
        <v>-0.39198784363002703</v>
      </c>
      <c r="Q159" s="32">
        <f t="shared" si="20"/>
        <v>2.009357520134252</v>
      </c>
      <c r="R159" s="34">
        <f t="shared" si="21"/>
        <v>-1.2273676003075458</v>
      </c>
      <c r="S159" s="35">
        <f t="shared" si="22"/>
        <v>2.0450745545045983</v>
      </c>
      <c r="T159" s="32">
        <f t="shared" si="6"/>
        <v>-0.38542113834606245</v>
      </c>
      <c r="U159" s="32">
        <f t="shared" si="7"/>
        <v>2.11006403717661</v>
      </c>
      <c r="V159" s="34">
        <f t="shared" si="23"/>
        <v>-1.2112716818176024</v>
      </c>
      <c r="W159" s="32">
        <f t="shared" si="24"/>
        <v>34.11854343021019</v>
      </c>
      <c r="X159" s="32">
        <f t="shared" si="8"/>
        <v>18.111317056439724</v>
      </c>
      <c r="Y159" s="32">
        <f t="shared" si="9"/>
        <v>47.916047565083765</v>
      </c>
      <c r="Z159" s="34">
        <f t="shared" si="25"/>
        <v>17.863900572767115</v>
      </c>
      <c r="AA159" s="14" t="str">
        <f t="shared" si="1"/>
        <v>NO</v>
      </c>
    </row>
    <row r="160" spans="1:27" ht="12.75">
      <c r="A160" s="33">
        <v>13</v>
      </c>
      <c r="B160" s="1">
        <f t="shared" si="0"/>
        <v>1.3</v>
      </c>
      <c r="C160" s="40">
        <f t="shared" si="10"/>
        <v>34.11854343021019</v>
      </c>
      <c r="D160" s="40">
        <f t="shared" si="11"/>
        <v>47.916047565083765</v>
      </c>
      <c r="E160" s="40">
        <f t="shared" si="12"/>
        <v>18.111317056439724</v>
      </c>
      <c r="F160" s="40">
        <f t="shared" si="13"/>
        <v>17.863900572767115</v>
      </c>
      <c r="G160" s="41">
        <f t="shared" si="14"/>
        <v>1.8111317056439724</v>
      </c>
      <c r="H160" s="42">
        <f t="shared" si="2"/>
        <v>-0.38542210992872467</v>
      </c>
      <c r="I160" s="42">
        <f t="shared" si="15"/>
        <v>1.7863900572767115</v>
      </c>
      <c r="J160" s="34">
        <f t="shared" si="16"/>
        <v>-1.2112713033949987</v>
      </c>
      <c r="K160" s="35">
        <f t="shared" si="3"/>
        <v>1.9016882909261712</v>
      </c>
      <c r="L160" s="32">
        <f t="shared" si="4"/>
        <v>-0.37902131208221224</v>
      </c>
      <c r="M160" s="32">
        <f t="shared" si="17"/>
        <v>1.8757095601405471</v>
      </c>
      <c r="N160" s="34">
        <f t="shared" si="18"/>
        <v>-1.195922308166896</v>
      </c>
      <c r="O160" s="35">
        <f t="shared" si="19"/>
        <v>1.9062161201902812</v>
      </c>
      <c r="P160" s="32">
        <f t="shared" si="5"/>
        <v>-0.3791271740262765</v>
      </c>
      <c r="Q160" s="32">
        <f t="shared" si="20"/>
        <v>1.880175535283739</v>
      </c>
      <c r="R160" s="34">
        <f t="shared" si="21"/>
        <v>-1.1961134962713087</v>
      </c>
      <c r="S160" s="35">
        <f t="shared" si="22"/>
        <v>2.0017533176630002</v>
      </c>
      <c r="T160" s="32">
        <f t="shared" si="6"/>
        <v>-0.3728805955597165</v>
      </c>
      <c r="U160" s="32">
        <f t="shared" si="7"/>
        <v>1.9744076108050856</v>
      </c>
      <c r="V160" s="34">
        <f t="shared" si="23"/>
        <v>-1.1814671062040927</v>
      </c>
      <c r="W160" s="32">
        <f t="shared" si="24"/>
        <v>36.02332573780017</v>
      </c>
      <c r="X160" s="32">
        <f t="shared" si="8"/>
        <v>17.73221711015549</v>
      </c>
      <c r="Y160" s="32">
        <f t="shared" si="9"/>
        <v>49.79480887490549</v>
      </c>
      <c r="Z160" s="34">
        <f t="shared" si="25"/>
        <v>16.667765569687866</v>
      </c>
      <c r="AA160" s="14" t="str">
        <f t="shared" si="1"/>
        <v>NO</v>
      </c>
    </row>
    <row r="161" spans="1:27" ht="12.75">
      <c r="A161" s="33">
        <v>14</v>
      </c>
      <c r="B161" s="1">
        <f t="shared" si="0"/>
        <v>1.4000000000000001</v>
      </c>
      <c r="C161" s="40">
        <f t="shared" si="10"/>
        <v>36.02332573780017</v>
      </c>
      <c r="D161" s="40">
        <f t="shared" si="11"/>
        <v>49.79480887490549</v>
      </c>
      <c r="E161" s="40">
        <f t="shared" si="12"/>
        <v>17.73221711015549</v>
      </c>
      <c r="F161" s="40">
        <f t="shared" si="13"/>
        <v>16.667765569687866</v>
      </c>
      <c r="G161" s="41">
        <f t="shared" si="14"/>
        <v>1.773221711015549</v>
      </c>
      <c r="H161" s="42">
        <f t="shared" si="2"/>
        <v>-0.3728814888043006</v>
      </c>
      <c r="I161" s="42">
        <f t="shared" si="15"/>
        <v>1.6667765569687867</v>
      </c>
      <c r="J161" s="34">
        <f t="shared" si="16"/>
        <v>-1.1814665888702978</v>
      </c>
      <c r="K161" s="35">
        <f t="shared" si="3"/>
        <v>1.8618827965663265</v>
      </c>
      <c r="L161" s="32">
        <f t="shared" si="4"/>
        <v>-0.36679011523869876</v>
      </c>
      <c r="M161" s="32">
        <f t="shared" si="17"/>
        <v>1.750115384817226</v>
      </c>
      <c r="N161" s="34">
        <f t="shared" si="18"/>
        <v>-1.1675086595139301</v>
      </c>
      <c r="O161" s="35">
        <f t="shared" si="19"/>
        <v>1.8663158508438653</v>
      </c>
      <c r="P161" s="32">
        <f t="shared" si="5"/>
        <v>-0.36688922056501533</v>
      </c>
      <c r="Q161" s="32">
        <f t="shared" si="20"/>
        <v>1.754282326209648</v>
      </c>
      <c r="R161" s="34">
        <f t="shared" si="21"/>
        <v>-1.1676706197366855</v>
      </c>
      <c r="S161" s="35">
        <f t="shared" si="22"/>
        <v>1.9598532960999355</v>
      </c>
      <c r="T161" s="32">
        <f t="shared" si="6"/>
        <v>-0.360942292686379</v>
      </c>
      <c r="U161" s="32">
        <f t="shared" si="7"/>
        <v>1.8422047895897515</v>
      </c>
      <c r="V161" s="34">
        <f t="shared" si="23"/>
        <v>-1.154362815123287</v>
      </c>
      <c r="W161" s="32">
        <f t="shared" si="24"/>
        <v>37.888237788122815</v>
      </c>
      <c r="X161" s="32">
        <f t="shared" si="8"/>
        <v>17.36535336797247</v>
      </c>
      <c r="Y161" s="32">
        <f t="shared" si="9"/>
        <v>51.547771669674205</v>
      </c>
      <c r="Z161" s="34">
        <f t="shared" si="25"/>
        <v>15.50006757593873</v>
      </c>
      <c r="AA161" s="14" t="str">
        <f t="shared" si="1"/>
        <v>NO</v>
      </c>
    </row>
    <row r="162" spans="1:27" ht="12.75">
      <c r="A162" s="33">
        <v>15</v>
      </c>
      <c r="B162" s="1">
        <f t="shared" si="0"/>
        <v>1.5</v>
      </c>
      <c r="C162" s="40">
        <f t="shared" si="10"/>
        <v>37.888237788122815</v>
      </c>
      <c r="D162" s="40">
        <f t="shared" si="11"/>
        <v>51.547771669674205</v>
      </c>
      <c r="E162" s="40">
        <f t="shared" si="12"/>
        <v>17.36535336797247</v>
      </c>
      <c r="F162" s="40">
        <f t="shared" si="13"/>
        <v>15.50006757593873</v>
      </c>
      <c r="G162" s="41">
        <f t="shared" si="14"/>
        <v>1.7365353367972471</v>
      </c>
      <c r="H162" s="42">
        <f t="shared" si="2"/>
        <v>-0.36094311505132665</v>
      </c>
      <c r="I162" s="42">
        <f t="shared" si="15"/>
        <v>1.550006757593873</v>
      </c>
      <c r="J162" s="34">
        <f t="shared" si="16"/>
        <v>-1.1543622027874678</v>
      </c>
      <c r="K162" s="35">
        <f t="shared" si="3"/>
        <v>1.8233621036371095</v>
      </c>
      <c r="L162" s="32">
        <f t="shared" si="4"/>
        <v>-0.3551415388499339</v>
      </c>
      <c r="M162" s="32">
        <f t="shared" si="17"/>
        <v>1.6275070954735664</v>
      </c>
      <c r="N162" s="34">
        <f t="shared" si="18"/>
        <v>-1.1416914996032639</v>
      </c>
      <c r="O162" s="35">
        <f t="shared" si="19"/>
        <v>1.8277034419791027</v>
      </c>
      <c r="P162" s="32">
        <f t="shared" si="5"/>
        <v>-0.3552344181097939</v>
      </c>
      <c r="Q162" s="32">
        <f t="shared" si="20"/>
        <v>1.6313821123675514</v>
      </c>
      <c r="R162" s="34">
        <f t="shared" si="21"/>
        <v>-1.1418279682747865</v>
      </c>
      <c r="S162" s="35">
        <f t="shared" si="22"/>
        <v>1.9193056809951576</v>
      </c>
      <c r="T162" s="32">
        <f t="shared" si="6"/>
        <v>-0.3495682760265514</v>
      </c>
      <c r="U162" s="32">
        <f t="shared" si="7"/>
        <v>1.713144968830628</v>
      </c>
      <c r="V162" s="34">
        <f t="shared" si="23"/>
        <v>-1.1297611840505717</v>
      </c>
      <c r="W162" s="32">
        <f t="shared" si="24"/>
        <v>39.714566472960286</v>
      </c>
      <c r="X162" s="32">
        <f t="shared" si="8"/>
        <v>17.01014281713958</v>
      </c>
      <c r="Y162" s="32">
        <f t="shared" si="9"/>
        <v>53.177926693358664</v>
      </c>
      <c r="Z162" s="34">
        <f t="shared" si="25"/>
        <v>14.358207188839707</v>
      </c>
      <c r="AA162" s="14" t="str">
        <f t="shared" si="1"/>
        <v>NO</v>
      </c>
    </row>
    <row r="163" spans="1:27" ht="12.75">
      <c r="A163" s="33">
        <v>16</v>
      </c>
      <c r="B163" s="1">
        <f t="shared" si="0"/>
        <v>1.6</v>
      </c>
      <c r="C163" s="40">
        <f t="shared" si="10"/>
        <v>39.714566472960286</v>
      </c>
      <c r="D163" s="40">
        <f t="shared" si="11"/>
        <v>53.177926693358664</v>
      </c>
      <c r="E163" s="40">
        <f t="shared" si="12"/>
        <v>17.01014281713958</v>
      </c>
      <c r="F163" s="40">
        <f t="shared" si="13"/>
        <v>14.358207188839707</v>
      </c>
      <c r="G163" s="41">
        <f t="shared" si="14"/>
        <v>1.7010142817139582</v>
      </c>
      <c r="H163" s="42">
        <f t="shared" si="2"/>
        <v>-0.34956903415488166</v>
      </c>
      <c r="I163" s="42">
        <f t="shared" si="15"/>
        <v>1.4358207188839707</v>
      </c>
      <c r="J163" s="34">
        <f t="shared" si="16"/>
        <v>-1.12976051228894</v>
      </c>
      <c r="K163" s="35">
        <f t="shared" si="3"/>
        <v>1.7860649957996562</v>
      </c>
      <c r="L163" s="32">
        <f t="shared" si="4"/>
        <v>-0.3440391602239503</v>
      </c>
      <c r="M163" s="32">
        <f t="shared" si="17"/>
        <v>1.5076117548281693</v>
      </c>
      <c r="N163" s="34">
        <f t="shared" si="18"/>
        <v>-1.1182856972047288</v>
      </c>
      <c r="O163" s="35">
        <f t="shared" si="19"/>
        <v>1.790317531503941</v>
      </c>
      <c r="P163" s="32">
        <f t="shared" si="5"/>
        <v>-0.34412629475182516</v>
      </c>
      <c r="Q163" s="32">
        <f t="shared" si="20"/>
        <v>1.511201306625379</v>
      </c>
      <c r="R163" s="34">
        <f t="shared" si="21"/>
        <v>-1.1183999303864578</v>
      </c>
      <c r="S163" s="35">
        <f t="shared" si="22"/>
        <v>1.8800460348643524</v>
      </c>
      <c r="T163" s="32">
        <f t="shared" si="6"/>
        <v>-0.33872353528124216</v>
      </c>
      <c r="U163" s="32">
        <f t="shared" si="7"/>
        <v>1.5869408495465087</v>
      </c>
      <c r="V163" s="34">
        <f t="shared" si="23"/>
        <v>-1.1074883592308702</v>
      </c>
      <c r="W163" s="32">
        <f t="shared" si="24"/>
        <v>41.50353736815787</v>
      </c>
      <c r="X163" s="32">
        <f t="shared" si="8"/>
        <v>16.6660389039083</v>
      </c>
      <c r="Y163" s="32">
        <f t="shared" si="9"/>
        <v>54.687991308581594</v>
      </c>
      <c r="Z163" s="34">
        <f t="shared" si="25"/>
        <v>13.23977050105601</v>
      </c>
      <c r="AA163" s="14" t="str">
        <f t="shared" si="1"/>
        <v>NO</v>
      </c>
    </row>
    <row r="164" spans="1:27" ht="12.75">
      <c r="A164" s="33">
        <v>17</v>
      </c>
      <c r="B164" s="1">
        <f t="shared" si="0"/>
        <v>1.7000000000000002</v>
      </c>
      <c r="C164" s="40">
        <f t="shared" si="10"/>
        <v>41.50353736815787</v>
      </c>
      <c r="D164" s="40">
        <f t="shared" si="11"/>
        <v>54.687991308581594</v>
      </c>
      <c r="E164" s="40">
        <f t="shared" si="12"/>
        <v>16.6660389039083</v>
      </c>
      <c r="F164" s="40">
        <f t="shared" si="13"/>
        <v>13.23977050105601</v>
      </c>
      <c r="G164" s="41">
        <f t="shared" si="14"/>
        <v>1.6666038903908302</v>
      </c>
      <c r="H164" s="42">
        <f t="shared" si="2"/>
        <v>-0.3387242351008579</v>
      </c>
      <c r="I164" s="42">
        <f t="shared" si="15"/>
        <v>1.323977050105601</v>
      </c>
      <c r="J164" s="34">
        <f t="shared" si="16"/>
        <v>-1.107487656897925</v>
      </c>
      <c r="K164" s="35">
        <f t="shared" si="3"/>
        <v>1.7499340849103717</v>
      </c>
      <c r="L164" s="32">
        <f t="shared" si="4"/>
        <v>-0.3334493589152582</v>
      </c>
      <c r="M164" s="32">
        <f t="shared" si="17"/>
        <v>1.390175902610881</v>
      </c>
      <c r="N164" s="34">
        <f t="shared" si="18"/>
        <v>-1.0971284083890767</v>
      </c>
      <c r="O164" s="35">
        <f t="shared" si="19"/>
        <v>1.7541005946363488</v>
      </c>
      <c r="P164" s="32">
        <f t="shared" si="5"/>
        <v>-0.33353118607395527</v>
      </c>
      <c r="Q164" s="32">
        <f t="shared" si="20"/>
        <v>1.3934858452361452</v>
      </c>
      <c r="R164" s="34">
        <f t="shared" si="21"/>
        <v>-1.0972232567337752</v>
      </c>
      <c r="S164" s="35">
        <f t="shared" si="22"/>
        <v>1.842013949854465</v>
      </c>
      <c r="T164" s="32">
        <f t="shared" si="6"/>
        <v>-0.3283757338207689</v>
      </c>
      <c r="U164" s="32">
        <f t="shared" si="7"/>
        <v>1.4633256346292154</v>
      </c>
      <c r="V164" s="34">
        <f t="shared" si="23"/>
        <v>-1.0873914767942199</v>
      </c>
      <c r="W164" s="32">
        <f t="shared" si="24"/>
        <v>43.25631856804766</v>
      </c>
      <c r="X164" s="32">
        <f t="shared" si="8"/>
        <v>16.332528727424958</v>
      </c>
      <c r="Y164" s="32">
        <f t="shared" si="9"/>
        <v>56.080429005319736</v>
      </c>
      <c r="Z164" s="34">
        <f t="shared" si="25"/>
        <v>12.142506757066368</v>
      </c>
      <c r="AA164" s="14" t="str">
        <f t="shared" si="1"/>
        <v>NO</v>
      </c>
    </row>
    <row r="165" spans="1:27" ht="12.75">
      <c r="A165" s="33">
        <v>18</v>
      </c>
      <c r="B165" s="1">
        <f t="shared" si="0"/>
        <v>1.8</v>
      </c>
      <c r="C165" s="40">
        <f t="shared" si="10"/>
        <v>43.25631856804766</v>
      </c>
      <c r="D165" s="40">
        <f t="shared" si="11"/>
        <v>56.080429005319736</v>
      </c>
      <c r="E165" s="40">
        <f t="shared" si="12"/>
        <v>16.332528727424958</v>
      </c>
      <c r="F165" s="40">
        <f t="shared" si="13"/>
        <v>12.142506757066368</v>
      </c>
      <c r="G165" s="41">
        <f t="shared" si="14"/>
        <v>1.6332528727424958</v>
      </c>
      <c r="H165" s="42">
        <f t="shared" si="2"/>
        <v>-0.32837638063109453</v>
      </c>
      <c r="I165" s="42">
        <f t="shared" si="15"/>
        <v>1.214250675706637</v>
      </c>
      <c r="J165" s="34">
        <f t="shared" si="16"/>
        <v>-1.0873907673068817</v>
      </c>
      <c r="K165" s="35">
        <f t="shared" si="3"/>
        <v>1.7149155163796206</v>
      </c>
      <c r="L165" s="32">
        <f t="shared" si="4"/>
        <v>-0.3233410619458032</v>
      </c>
      <c r="M165" s="32">
        <f t="shared" si="17"/>
        <v>1.2749632094919687</v>
      </c>
      <c r="N165" s="34">
        <f t="shared" si="18"/>
        <v>-1.078076521251189</v>
      </c>
      <c r="O165" s="35">
        <f t="shared" si="19"/>
        <v>1.7189986485614768</v>
      </c>
      <c r="P165" s="32">
        <f t="shared" si="5"/>
        <v>-0.3234179797423933</v>
      </c>
      <c r="Q165" s="32">
        <f t="shared" si="20"/>
        <v>1.2779988361812353</v>
      </c>
      <c r="R165" s="34">
        <f t="shared" si="21"/>
        <v>-1.0781544927002384</v>
      </c>
      <c r="S165" s="35">
        <f t="shared" si="22"/>
        <v>1.8051527375986436</v>
      </c>
      <c r="T165" s="32">
        <f t="shared" si="6"/>
        <v>-0.3184949673567189</v>
      </c>
      <c r="U165" s="32">
        <f t="shared" si="7"/>
        <v>1.3420505593247603</v>
      </c>
      <c r="V165" s="34">
        <f t="shared" si="23"/>
        <v>-1.0693363035250312</v>
      </c>
      <c r="W165" s="32">
        <f t="shared" si="24"/>
        <v>44.97402422475155</v>
      </c>
      <c r="X165" s="32">
        <f t="shared" si="8"/>
        <v>16.00913048886426</v>
      </c>
      <c r="Y165" s="32">
        <f t="shared" si="9"/>
        <v>57.35746655971604</v>
      </c>
      <c r="Z165" s="34">
        <f t="shared" si="25"/>
        <v>11.064308573943906</v>
      </c>
      <c r="AA165" s="14" t="str">
        <f t="shared" si="1"/>
        <v>NO</v>
      </c>
    </row>
    <row r="166" spans="1:27" ht="12.75">
      <c r="A166" s="33">
        <v>19</v>
      </c>
      <c r="B166" s="1">
        <f t="shared" si="0"/>
        <v>1.9000000000000001</v>
      </c>
      <c r="C166" s="40">
        <f t="shared" si="10"/>
        <v>44.97402422475155</v>
      </c>
      <c r="D166" s="40">
        <f t="shared" si="11"/>
        <v>57.35746655971604</v>
      </c>
      <c r="E166" s="40">
        <f t="shared" si="12"/>
        <v>16.00913048886426</v>
      </c>
      <c r="F166" s="40">
        <f t="shared" si="13"/>
        <v>11.064308573943906</v>
      </c>
      <c r="G166" s="41">
        <f t="shared" si="14"/>
        <v>1.6009130488864258</v>
      </c>
      <c r="H166" s="42">
        <f t="shared" si="2"/>
        <v>-0.3184955659037064</v>
      </c>
      <c r="I166" s="42">
        <f t="shared" si="15"/>
        <v>1.1064308573943906</v>
      </c>
      <c r="J166" s="34">
        <f t="shared" si="16"/>
        <v>-1.069335605889474</v>
      </c>
      <c r="K166" s="35">
        <f t="shared" si="3"/>
        <v>1.6809587013307472</v>
      </c>
      <c r="L166" s="32">
        <f t="shared" si="4"/>
        <v>-0.3136855156460709</v>
      </c>
      <c r="M166" s="32">
        <f t="shared" si="17"/>
        <v>1.1617524002641102</v>
      </c>
      <c r="N166" s="34">
        <f t="shared" si="18"/>
        <v>-1.0610044867737087</v>
      </c>
      <c r="O166" s="35">
        <f t="shared" si="19"/>
        <v>1.6849609839529631</v>
      </c>
      <c r="P166" s="32">
        <f t="shared" si="5"/>
        <v>-0.31375788680224653</v>
      </c>
      <c r="Q166" s="32">
        <f t="shared" si="20"/>
        <v>1.164518477407596</v>
      </c>
      <c r="R166" s="34">
        <f t="shared" si="21"/>
        <v>-1.0610677993561315</v>
      </c>
      <c r="S166" s="35">
        <f t="shared" si="22"/>
        <v>1.7694091472817222</v>
      </c>
      <c r="T166" s="32">
        <f t="shared" si="6"/>
        <v>-0.30905354764963017</v>
      </c>
      <c r="U166" s="32">
        <f t="shared" si="7"/>
        <v>1.2228827051351503</v>
      </c>
      <c r="V166" s="34">
        <f t="shared" si="23"/>
        <v>-1.0532052336989386</v>
      </c>
      <c r="W166" s="32">
        <f t="shared" si="24"/>
        <v>46.657717819207484</v>
      </c>
      <c r="X166" s="32">
        <f t="shared" si="8"/>
        <v>15.695391169122596</v>
      </c>
      <c r="Y166" s="32">
        <f t="shared" si="9"/>
        <v>58.521109112694866</v>
      </c>
      <c r="Z166" s="34">
        <f t="shared" si="25"/>
        <v>10.003194338635891</v>
      </c>
      <c r="AA166" s="14" t="str">
        <f t="shared" si="1"/>
        <v>NO</v>
      </c>
    </row>
    <row r="167" spans="1:27" ht="12.75">
      <c r="A167" s="33">
        <v>20</v>
      </c>
      <c r="B167" s="1">
        <f t="shared" si="0"/>
        <v>2</v>
      </c>
      <c r="C167" s="40">
        <f t="shared" si="10"/>
        <v>46.657717819207484</v>
      </c>
      <c r="D167" s="40">
        <f t="shared" si="11"/>
        <v>58.521109112694866</v>
      </c>
      <c r="E167" s="40">
        <f t="shared" si="12"/>
        <v>15.695391169122596</v>
      </c>
      <c r="F167" s="40">
        <f t="shared" si="13"/>
        <v>10.003194338635891</v>
      </c>
      <c r="G167" s="41">
        <f t="shared" si="14"/>
        <v>1.5695391169122597</v>
      </c>
      <c r="H167" s="42">
        <f t="shared" si="2"/>
        <v>-0.3090541021908435</v>
      </c>
      <c r="I167" s="42">
        <f t="shared" si="15"/>
        <v>1.0003194338635892</v>
      </c>
      <c r="J167" s="34">
        <f t="shared" si="16"/>
        <v>-1.0532045633339935</v>
      </c>
      <c r="K167" s="35">
        <f t="shared" si="3"/>
        <v>1.6480160727578725</v>
      </c>
      <c r="L167" s="32">
        <f t="shared" si="4"/>
        <v>-0.3044560809845669</v>
      </c>
      <c r="M167" s="32">
        <f t="shared" si="17"/>
        <v>1.0503354055567686</v>
      </c>
      <c r="N167" s="34">
        <f t="shared" si="18"/>
        <v>-1.0458024767593626</v>
      </c>
      <c r="O167" s="35">
        <f t="shared" si="19"/>
        <v>1.6519399205501533</v>
      </c>
      <c r="P167" s="32">
        <f t="shared" si="5"/>
        <v>-0.30452423653291594</v>
      </c>
      <c r="Q167" s="32">
        <f t="shared" si="20"/>
        <v>1.0528362041414276</v>
      </c>
      <c r="R167" s="34">
        <f t="shared" si="21"/>
        <v>-1.0458531033145193</v>
      </c>
      <c r="S167" s="35">
        <f t="shared" si="22"/>
        <v>1.734733108967275</v>
      </c>
      <c r="T167" s="32">
        <f t="shared" si="6"/>
        <v>-0.30002580832753095</v>
      </c>
      <c r="U167" s="32">
        <f t="shared" si="7"/>
        <v>1.105603054277732</v>
      </c>
      <c r="V167" s="34">
        <f t="shared" si="23"/>
        <v>-1.0388955883814739</v>
      </c>
      <c r="W167" s="32">
        <f t="shared" si="24"/>
        <v>48.30841518795675</v>
      </c>
      <c r="X167" s="32">
        <f t="shared" si="8"/>
        <v>15.390884411530372</v>
      </c>
      <c r="Y167" s="32">
        <f t="shared" si="9"/>
        <v>59.573153397284486</v>
      </c>
      <c r="Z167" s="34">
        <f t="shared" si="25"/>
        <v>8.957292453325353</v>
      </c>
      <c r="AA167" s="14" t="str">
        <f t="shared" si="1"/>
        <v>NO</v>
      </c>
    </row>
    <row r="168" spans="1:27" ht="12.75">
      <c r="A168" s="33">
        <v>21</v>
      </c>
      <c r="B168" s="1">
        <f t="shared" si="0"/>
        <v>2.1</v>
      </c>
      <c r="C168" s="40">
        <f t="shared" si="10"/>
        <v>48.30841518795675</v>
      </c>
      <c r="D168" s="40">
        <f t="shared" si="11"/>
        <v>59.573153397284486</v>
      </c>
      <c r="E168" s="40">
        <f t="shared" si="12"/>
        <v>15.390884411530372</v>
      </c>
      <c r="F168" s="40">
        <f t="shared" si="13"/>
        <v>8.957292453325353</v>
      </c>
      <c r="G168" s="41">
        <f t="shared" si="14"/>
        <v>1.5390884411530372</v>
      </c>
      <c r="H168" s="42">
        <f t="shared" si="2"/>
        <v>-0.30002632268874724</v>
      </c>
      <c r="I168" s="42">
        <f t="shared" si="15"/>
        <v>0.8957292453325354</v>
      </c>
      <c r="J168" s="34">
        <f t="shared" si="16"/>
        <v>-1.038894957780362</v>
      </c>
      <c r="K168" s="35">
        <f t="shared" si="3"/>
        <v>1.6160428632106894</v>
      </c>
      <c r="L168" s="32">
        <f t="shared" si="4"/>
        <v>-0.29562804966237743</v>
      </c>
      <c r="M168" s="32">
        <f t="shared" si="17"/>
        <v>0.9405157075991621</v>
      </c>
      <c r="N168" s="34">
        <f t="shared" si="18"/>
        <v>-1.0323748204910124</v>
      </c>
      <c r="O168" s="35">
        <f t="shared" si="19"/>
        <v>1.6198905843135716</v>
      </c>
      <c r="P168" s="32">
        <f t="shared" si="5"/>
        <v>-0.29569229212979575</v>
      </c>
      <c r="Q168" s="32">
        <f t="shared" si="20"/>
        <v>0.9427550307124934</v>
      </c>
      <c r="R168" s="34">
        <f t="shared" si="21"/>
        <v>-1.0324145267897131</v>
      </c>
      <c r="S168" s="35">
        <f t="shared" si="22"/>
        <v>1.7010774995843947</v>
      </c>
      <c r="T168" s="32">
        <f t="shared" si="6"/>
        <v>-0.2913879302693551</v>
      </c>
      <c r="U168" s="32">
        <f t="shared" si="7"/>
        <v>0.9900047484037847</v>
      </c>
      <c r="V168" s="34">
        <f t="shared" si="23"/>
        <v>-1.026318173288253</v>
      </c>
      <c r="W168" s="32">
        <f t="shared" si="24"/>
        <v>49.927087327254405</v>
      </c>
      <c r="X168" s="32">
        <f t="shared" si="8"/>
        <v>15.095208588773298</v>
      </c>
      <c r="Y168" s="32">
        <f t="shared" si="9"/>
        <v>60.51519930901109</v>
      </c>
      <c r="Z168" s="34">
        <f t="shared" si="25"/>
        <v>7.924827149053676</v>
      </c>
      <c r="AA168" s="14" t="str">
        <f t="shared" si="1"/>
        <v>NO</v>
      </c>
    </row>
    <row r="169" spans="1:27" ht="12.75">
      <c r="A169" s="33">
        <v>22</v>
      </c>
      <c r="B169" s="1">
        <f t="shared" si="0"/>
        <v>2.2</v>
      </c>
      <c r="C169" s="40">
        <f t="shared" si="10"/>
        <v>49.927087327254405</v>
      </c>
      <c r="D169" s="40">
        <f t="shared" si="11"/>
        <v>60.51519930901109</v>
      </c>
      <c r="E169" s="40">
        <f t="shared" si="12"/>
        <v>15.095208588773298</v>
      </c>
      <c r="F169" s="40">
        <f t="shared" si="13"/>
        <v>7.924827149053676</v>
      </c>
      <c r="G169" s="41">
        <f t="shared" si="14"/>
        <v>1.50952085887733</v>
      </c>
      <c r="H169" s="42">
        <f t="shared" si="2"/>
        <v>-0.29138840789389014</v>
      </c>
      <c r="I169" s="42">
        <f t="shared" si="15"/>
        <v>0.7924827149053676</v>
      </c>
      <c r="J169" s="34">
        <f t="shared" si="16"/>
        <v>-1.0263175925511423</v>
      </c>
      <c r="K169" s="35">
        <f t="shared" si="3"/>
        <v>1.5849969018211965</v>
      </c>
      <c r="L169" s="32">
        <f t="shared" si="4"/>
        <v>-0.2871784785996257</v>
      </c>
      <c r="M169" s="32">
        <f t="shared" si="17"/>
        <v>0.8321068506506359</v>
      </c>
      <c r="N169" s="34">
        <f t="shared" si="18"/>
        <v>-1.0206386805011072</v>
      </c>
      <c r="O169" s="35">
        <f t="shared" si="19"/>
        <v>1.5887707039683896</v>
      </c>
      <c r="P169" s="32">
        <f t="shared" si="5"/>
        <v>-0.28723908483043603</v>
      </c>
      <c r="Q169" s="32">
        <f t="shared" si="20"/>
        <v>0.8340880574378995</v>
      </c>
      <c r="R169" s="34">
        <f t="shared" si="21"/>
        <v>-1.0206690579666262</v>
      </c>
      <c r="S169" s="35">
        <f t="shared" si="22"/>
        <v>1.668397929274169</v>
      </c>
      <c r="T169" s="32">
        <f t="shared" si="6"/>
        <v>-0.28311778433236123</v>
      </c>
      <c r="U169" s="32">
        <f t="shared" si="7"/>
        <v>0.8758915206491577</v>
      </c>
      <c r="V169" s="34">
        <f t="shared" si="23"/>
        <v>-1.015396059220271</v>
      </c>
      <c r="W169" s="32">
        <f t="shared" si="24"/>
        <v>51.514662993876186</v>
      </c>
      <c r="X169" s="32">
        <f t="shared" si="8"/>
        <v>14.807985035592235</v>
      </c>
      <c r="Y169" s="32">
        <f t="shared" si="9"/>
        <v>61.34865998429969</v>
      </c>
      <c r="Z169" s="34">
        <f t="shared" si="25"/>
        <v>6.904105627602529</v>
      </c>
      <c r="AA169" s="14" t="str">
        <f t="shared" si="1"/>
        <v>NO</v>
      </c>
    </row>
    <row r="170" spans="1:27" ht="12.75">
      <c r="A170" s="33">
        <v>23</v>
      </c>
      <c r="B170" s="1">
        <f t="shared" si="0"/>
        <v>2.3000000000000003</v>
      </c>
      <c r="C170" s="40">
        <f t="shared" si="10"/>
        <v>51.514662993876186</v>
      </c>
      <c r="D170" s="40">
        <f t="shared" si="11"/>
        <v>61.34865998429969</v>
      </c>
      <c r="E170" s="40">
        <f t="shared" si="12"/>
        <v>14.807985035592235</v>
      </c>
      <c r="F170" s="40">
        <f t="shared" si="13"/>
        <v>6.904105627602529</v>
      </c>
      <c r="G170" s="41">
        <f t="shared" si="14"/>
        <v>1.4807985035592237</v>
      </c>
      <c r="H170" s="42">
        <f t="shared" si="2"/>
        <v>-0.28311822832414757</v>
      </c>
      <c r="I170" s="42">
        <f t="shared" si="15"/>
        <v>0.690410562760253</v>
      </c>
      <c r="J170" s="34">
        <f t="shared" si="16"/>
        <v>-1.0153955364830336</v>
      </c>
      <c r="K170" s="35">
        <f t="shared" si="3"/>
        <v>1.5548384287371848</v>
      </c>
      <c r="L170" s="32">
        <f t="shared" si="4"/>
        <v>-0.27908604074146215</v>
      </c>
      <c r="M170" s="32">
        <f t="shared" si="17"/>
        <v>0.7249310908982656</v>
      </c>
      <c r="N170" s="34">
        <f t="shared" si="18"/>
        <v>-1.0105229349705531</v>
      </c>
      <c r="O170" s="35">
        <f t="shared" si="19"/>
        <v>1.5585404249960828</v>
      </c>
      <c r="P170" s="32">
        <f t="shared" si="5"/>
        <v>-0.2791432644054698</v>
      </c>
      <c r="Q170" s="32">
        <f t="shared" si="20"/>
        <v>0.7266571173051664</v>
      </c>
      <c r="R170" s="34">
        <f t="shared" si="21"/>
        <v>-1.0105454289854172</v>
      </c>
      <c r="S170" s="35">
        <f t="shared" si="22"/>
        <v>1.6366525460588317</v>
      </c>
      <c r="T170" s="32">
        <f t="shared" si="6"/>
        <v>-0.2751947894823295</v>
      </c>
      <c r="U170" s="32">
        <f t="shared" si="7"/>
        <v>0.7630762744907695</v>
      </c>
      <c r="V170" s="34">
        <f t="shared" si="23"/>
        <v>-1.006063555586797</v>
      </c>
      <c r="W170" s="32">
        <f t="shared" si="24"/>
        <v>53.07203112005695</v>
      </c>
      <c r="X170" s="32">
        <f t="shared" si="8"/>
        <v>14.528856430908846</v>
      </c>
      <c r="Y170" s="32">
        <f t="shared" si="9"/>
        <v>62.074770526576</v>
      </c>
      <c r="Z170" s="34">
        <f t="shared" si="25"/>
        <v>5.893506324272234</v>
      </c>
      <c r="AA170" s="14" t="str">
        <f t="shared" si="1"/>
        <v>NO</v>
      </c>
    </row>
    <row r="171" spans="1:27" ht="12.75">
      <c r="A171" s="33">
        <v>24</v>
      </c>
      <c r="B171" s="1">
        <f t="shared" si="0"/>
        <v>2.4000000000000004</v>
      </c>
      <c r="C171" s="40">
        <f t="shared" si="10"/>
        <v>53.07203112005695</v>
      </c>
      <c r="D171" s="40">
        <f t="shared" si="11"/>
        <v>62.074770526576</v>
      </c>
      <c r="E171" s="40">
        <f t="shared" si="12"/>
        <v>14.528856430908846</v>
      </c>
      <c r="F171" s="40">
        <f t="shared" si="13"/>
        <v>5.893506324272234</v>
      </c>
      <c r="G171" s="41">
        <f t="shared" si="14"/>
        <v>1.4528856430908847</v>
      </c>
      <c r="H171" s="42">
        <f t="shared" si="2"/>
        <v>-0.27519520264361097</v>
      </c>
      <c r="I171" s="42">
        <f t="shared" si="15"/>
        <v>0.5893506324272234</v>
      </c>
      <c r="J171" s="34">
        <f t="shared" si="16"/>
        <v>-1.0060630973658164</v>
      </c>
      <c r="K171" s="35">
        <f t="shared" si="3"/>
        <v>1.5255299252454289</v>
      </c>
      <c r="L171" s="32">
        <f t="shared" si="4"/>
        <v>-0.2713308903702547</v>
      </c>
      <c r="M171" s="32">
        <f t="shared" si="17"/>
        <v>0.6188181640485846</v>
      </c>
      <c r="N171" s="34">
        <f t="shared" si="18"/>
        <v>-1.0019672401625208</v>
      </c>
      <c r="O171" s="35">
        <f t="shared" si="19"/>
        <v>1.529162139353156</v>
      </c>
      <c r="P171" s="32">
        <f t="shared" si="5"/>
        <v>-0.27138496419475194</v>
      </c>
      <c r="Q171" s="32">
        <f t="shared" si="20"/>
        <v>0.6202915406296526</v>
      </c>
      <c r="R171" s="34">
        <f t="shared" si="21"/>
        <v>-1.0019831747765586</v>
      </c>
      <c r="S171" s="35">
        <f t="shared" si="22"/>
        <v>1.6058018570262</v>
      </c>
      <c r="T171" s="32">
        <f t="shared" si="6"/>
        <v>-0.26759978462635575</v>
      </c>
      <c r="U171" s="32">
        <f t="shared" si="7"/>
        <v>0.6513797864901888</v>
      </c>
      <c r="V171" s="34">
        <f t="shared" si="23"/>
        <v>-0.998265352907695</v>
      </c>
      <c r="W171" s="32">
        <f t="shared" si="24"/>
        <v>54.60004305827599</v>
      </c>
      <c r="X171" s="32">
        <f t="shared" si="8"/>
        <v>14.257485314842182</v>
      </c>
      <c r="Y171" s="32">
        <f t="shared" si="9"/>
        <v>62.694595497954985</v>
      </c>
      <c r="Z171" s="34">
        <f t="shared" si="25"/>
        <v>4.891468110913623</v>
      </c>
      <c r="AA171" s="14" t="str">
        <f t="shared" si="1"/>
        <v>NO</v>
      </c>
    </row>
    <row r="172" spans="1:27" ht="12.75">
      <c r="A172" s="33">
        <v>25</v>
      </c>
      <c r="B172" s="1">
        <f t="shared" si="0"/>
        <v>2.5</v>
      </c>
      <c r="C172" s="40">
        <f t="shared" si="10"/>
        <v>54.60004305827599</v>
      </c>
      <c r="D172" s="40">
        <f t="shared" si="11"/>
        <v>62.694595497954985</v>
      </c>
      <c r="E172" s="40">
        <f t="shared" si="12"/>
        <v>14.257485314842182</v>
      </c>
      <c r="F172" s="40">
        <f t="shared" si="13"/>
        <v>4.891468110913623</v>
      </c>
      <c r="G172" s="41">
        <f t="shared" si="14"/>
        <v>1.4257485314842182</v>
      </c>
      <c r="H172" s="42">
        <f t="shared" si="2"/>
        <v>-0.26760016949073767</v>
      </c>
      <c r="I172" s="42">
        <f t="shared" si="15"/>
        <v>0.4891468110913623</v>
      </c>
      <c r="J172" s="34">
        <f t="shared" si="16"/>
        <v>-0.9982649643762835</v>
      </c>
      <c r="K172" s="35">
        <f t="shared" si="3"/>
        <v>1.4970359580584292</v>
      </c>
      <c r="L172" s="32">
        <f t="shared" si="4"/>
        <v>-0.26389454133420875</v>
      </c>
      <c r="M172" s="32">
        <f t="shared" si="17"/>
        <v>0.5136041516459304</v>
      </c>
      <c r="N172" s="34">
        <f t="shared" si="18"/>
        <v>-0.9949212511905483</v>
      </c>
      <c r="O172" s="35">
        <f t="shared" si="19"/>
        <v>1.5006003293871397</v>
      </c>
      <c r="P172" s="32">
        <f t="shared" si="5"/>
        <v>-0.2639456790936437</v>
      </c>
      <c r="Q172" s="32">
        <f t="shared" si="20"/>
        <v>0.5148270186736589</v>
      </c>
      <c r="R172" s="34">
        <f t="shared" si="21"/>
        <v>-0.9949318509110667</v>
      </c>
      <c r="S172" s="35">
        <f t="shared" si="22"/>
        <v>1.5758085644229323</v>
      </c>
      <c r="T172" s="32">
        <f t="shared" si="6"/>
        <v>-0.2603149126563166</v>
      </c>
      <c r="U172" s="32">
        <f t="shared" si="7"/>
        <v>0.5406295129587282</v>
      </c>
      <c r="V172" s="34">
        <f t="shared" si="23"/>
        <v>-0.9919558146804521</v>
      </c>
      <c r="W172" s="32">
        <f t="shared" si="24"/>
        <v>56.099514670075706</v>
      </c>
      <c r="X172" s="32">
        <f t="shared" si="8"/>
        <v>13.993552727675056</v>
      </c>
      <c r="Y172" s="32">
        <f t="shared" si="9"/>
        <v>63.209035275403195</v>
      </c>
      <c r="Z172" s="34">
        <f t="shared" si="25"/>
        <v>3.8964802803702954</v>
      </c>
      <c r="AA172" s="14" t="str">
        <f t="shared" si="1"/>
        <v>NO</v>
      </c>
    </row>
    <row r="173" spans="1:27" ht="12.75">
      <c r="A173" s="33">
        <v>26</v>
      </c>
      <c r="B173" s="1">
        <f t="shared" si="0"/>
        <v>2.6</v>
      </c>
      <c r="C173" s="40">
        <f t="shared" si="10"/>
        <v>56.099514670075706</v>
      </c>
      <c r="D173" s="40">
        <f t="shared" si="11"/>
        <v>63.209035275403195</v>
      </c>
      <c r="E173" s="40">
        <f t="shared" si="12"/>
        <v>13.993552727675056</v>
      </c>
      <c r="F173" s="40">
        <f t="shared" si="13"/>
        <v>3.8964802803702954</v>
      </c>
      <c r="G173" s="41">
        <f t="shared" si="14"/>
        <v>1.3993552727675056</v>
      </c>
      <c r="H173" s="42">
        <f t="shared" si="2"/>
        <v>-0.26031527151779776</v>
      </c>
      <c r="I173" s="42">
        <f t="shared" si="15"/>
        <v>0.3896480280370296</v>
      </c>
      <c r="J173" s="34">
        <f t="shared" si="16"/>
        <v>-0.9919554998890423</v>
      </c>
      <c r="K173" s="35">
        <f t="shared" si="3"/>
        <v>1.469323036405881</v>
      </c>
      <c r="L173" s="32">
        <f t="shared" si="4"/>
        <v>-0.25675975679598917</v>
      </c>
      <c r="M173" s="32">
        <f t="shared" si="17"/>
        <v>0.40913042943888106</v>
      </c>
      <c r="N173" s="34">
        <f t="shared" si="18"/>
        <v>-0.9893439835298731</v>
      </c>
      <c r="O173" s="35">
        <f t="shared" si="19"/>
        <v>1.4728214245877997</v>
      </c>
      <c r="P173" s="32">
        <f t="shared" si="5"/>
        <v>-0.2568081550885018</v>
      </c>
      <c r="Q173" s="32">
        <f t="shared" si="20"/>
        <v>0.41010454950897357</v>
      </c>
      <c r="R173" s="34">
        <f t="shared" si="21"/>
        <v>-0.9893503927687868</v>
      </c>
      <c r="S173" s="35">
        <f t="shared" si="22"/>
        <v>1.5466374152262856</v>
      </c>
      <c r="T173" s="32">
        <f t="shared" si="6"/>
        <v>-0.25332351539136344</v>
      </c>
      <c r="U173" s="32">
        <f t="shared" si="7"/>
        <v>0.43065848298792697</v>
      </c>
      <c r="V173" s="34">
        <f t="shared" si="23"/>
        <v>-0.9870984027912053</v>
      </c>
      <c r="W173" s="32">
        <f t="shared" si="24"/>
        <v>57.57122827173923</v>
      </c>
      <c r="X173" s="32">
        <f t="shared" si="8"/>
        <v>13.736756959228698</v>
      </c>
      <c r="Y173" s="32">
        <f t="shared" si="9"/>
        <v>63.61883135355664</v>
      </c>
      <c r="Z173" s="34">
        <f t="shared" si="25"/>
        <v>2.9070731711573674</v>
      </c>
      <c r="AA173" s="14" t="str">
        <f t="shared" si="1"/>
        <v>NO</v>
      </c>
    </row>
    <row r="174" spans="1:27" ht="12.75">
      <c r="A174" s="33">
        <v>27</v>
      </c>
      <c r="B174" s="1">
        <f t="shared" si="0"/>
        <v>2.7</v>
      </c>
      <c r="C174" s="40">
        <f t="shared" si="10"/>
        <v>57.57122827173923</v>
      </c>
      <c r="D174" s="40">
        <f t="shared" si="11"/>
        <v>63.61883135355664</v>
      </c>
      <c r="E174" s="40">
        <f t="shared" si="12"/>
        <v>13.736756959228698</v>
      </c>
      <c r="F174" s="40">
        <f t="shared" si="13"/>
        <v>2.9070731711573674</v>
      </c>
      <c r="G174" s="41">
        <f t="shared" si="14"/>
        <v>1.37367569592287</v>
      </c>
      <c r="H174" s="42">
        <f t="shared" si="2"/>
        <v>-0.25332385032988575</v>
      </c>
      <c r="I174" s="42">
        <f t="shared" si="15"/>
        <v>0.2907073171157368</v>
      </c>
      <c r="J174" s="34">
        <f t="shared" si="16"/>
        <v>-0.987098164840814</v>
      </c>
      <c r="K174" s="35">
        <f t="shared" si="3"/>
        <v>1.4423594807190134</v>
      </c>
      <c r="L174" s="32">
        <f t="shared" si="4"/>
        <v>-0.2499104492724881</v>
      </c>
      <c r="M174" s="32">
        <f t="shared" si="17"/>
        <v>0.30524268297152357</v>
      </c>
      <c r="N174" s="34">
        <f t="shared" si="18"/>
        <v>-0.9852033011727697</v>
      </c>
      <c r="O174" s="35">
        <f t="shared" si="19"/>
        <v>1.4457936699588205</v>
      </c>
      <c r="P174" s="32">
        <f t="shared" si="5"/>
        <v>-0.24995628910865667</v>
      </c>
      <c r="Q174" s="32">
        <f t="shared" si="20"/>
        <v>0.30596945126431296</v>
      </c>
      <c r="R174" s="34">
        <f t="shared" si="21"/>
        <v>-0.9852066018425198</v>
      </c>
      <c r="S174" s="35">
        <f t="shared" si="22"/>
        <v>1.518255062918752</v>
      </c>
      <c r="T174" s="32">
        <f t="shared" si="6"/>
        <v>-0.246610038264207</v>
      </c>
      <c r="U174" s="32">
        <f t="shared" si="7"/>
        <v>0.321304262242168</v>
      </c>
      <c r="V174" s="34">
        <f t="shared" si="23"/>
        <v>-0.9836652238941008</v>
      </c>
      <c r="W174" s="32">
        <f t="shared" si="24"/>
        <v>59.01593444843878</v>
      </c>
      <c r="X174" s="32">
        <f t="shared" si="8"/>
        <v>13.486812398335967</v>
      </c>
      <c r="Y174" s="32">
        <f t="shared" si="9"/>
        <v>63.924570661528236</v>
      </c>
      <c r="Z174" s="34">
        <f t="shared" si="25"/>
        <v>1.9218093053631184</v>
      </c>
      <c r="AA174" s="14" t="str">
        <f t="shared" si="1"/>
        <v>NO</v>
      </c>
    </row>
    <row r="175" spans="1:27" ht="12.75">
      <c r="A175" s="33">
        <v>28</v>
      </c>
      <c r="B175" s="1">
        <f t="shared" si="0"/>
        <v>2.8000000000000003</v>
      </c>
      <c r="C175" s="40">
        <f t="shared" si="10"/>
        <v>59.01593444843878</v>
      </c>
      <c r="D175" s="40">
        <f t="shared" si="11"/>
        <v>63.924570661528236</v>
      </c>
      <c r="E175" s="40">
        <f t="shared" si="12"/>
        <v>13.486812398335967</v>
      </c>
      <c r="F175" s="40">
        <f t="shared" si="13"/>
        <v>1.9218093053631184</v>
      </c>
      <c r="G175" s="41">
        <f t="shared" si="14"/>
        <v>1.3486812398335968</v>
      </c>
      <c r="H175" s="42">
        <f t="shared" si="2"/>
        <v>-0.24661035116818067</v>
      </c>
      <c r="I175" s="42">
        <f t="shared" si="15"/>
        <v>0.19218093053631186</v>
      </c>
      <c r="J175" s="34">
        <f t="shared" si="16"/>
        <v>-0.983665065070402</v>
      </c>
      <c r="K175" s="35">
        <f t="shared" si="3"/>
        <v>1.4161153018252766</v>
      </c>
      <c r="L175" s="32">
        <f t="shared" si="4"/>
        <v>-0.2433315898824041</v>
      </c>
      <c r="M175" s="32">
        <f t="shared" si="17"/>
        <v>0.20178997706312743</v>
      </c>
      <c r="N175" s="34">
        <f t="shared" si="18"/>
        <v>-0.9824755203378391</v>
      </c>
      <c r="O175" s="35">
        <f t="shared" si="19"/>
        <v>1.4194870049248607</v>
      </c>
      <c r="P175" s="32">
        <f t="shared" si="5"/>
        <v>-0.2433750381082433</v>
      </c>
      <c r="Q175" s="32">
        <f t="shared" si="20"/>
        <v>0.2022704293894682</v>
      </c>
      <c r="R175" s="34">
        <f t="shared" si="21"/>
        <v>-0.9824767480238408</v>
      </c>
      <c r="S175" s="35">
        <f t="shared" si="22"/>
        <v>1.490629940326083</v>
      </c>
      <c r="T175" s="32">
        <f t="shared" si="6"/>
        <v>-0.24015994373190488</v>
      </c>
      <c r="U175" s="32">
        <f t="shared" si="7"/>
        <v>0.2124079734752587</v>
      </c>
      <c r="V175" s="34">
        <f t="shared" si="23"/>
        <v>-0.9816366870023012</v>
      </c>
      <c r="W175" s="32">
        <f t="shared" si="24"/>
        <v>60.434353747382104</v>
      </c>
      <c r="X175" s="32">
        <f t="shared" si="8"/>
        <v>13.243448473189071</v>
      </c>
      <c r="Y175" s="32">
        <f t="shared" si="9"/>
        <v>64.12668894768103</v>
      </c>
      <c r="Z175" s="34">
        <f t="shared" si="25"/>
        <v>0.9392749238971079</v>
      </c>
      <c r="AA175" s="14" t="str">
        <f t="shared" si="1"/>
        <v>NO</v>
      </c>
    </row>
    <row r="176" spans="1:27" ht="12.75">
      <c r="A176" s="33">
        <v>29</v>
      </c>
      <c r="B176" s="1">
        <f t="shared" si="0"/>
        <v>2.9000000000000004</v>
      </c>
      <c r="C176" s="40">
        <f t="shared" si="10"/>
        <v>60.434353747382104</v>
      </c>
      <c r="D176" s="40">
        <f t="shared" si="11"/>
        <v>64.12668894768103</v>
      </c>
      <c r="E176" s="40">
        <f t="shared" si="12"/>
        <v>13.243448473189071</v>
      </c>
      <c r="F176" s="40">
        <f t="shared" si="13"/>
        <v>0.9392749238971079</v>
      </c>
      <c r="G176" s="41">
        <f t="shared" si="14"/>
        <v>1.3243448473189072</v>
      </c>
      <c r="H176" s="42">
        <f t="shared" si="2"/>
        <v>-0.2401602363181025</v>
      </c>
      <c r="I176" s="42">
        <f t="shared" si="15"/>
        <v>0.09392749238971079</v>
      </c>
      <c r="J176" s="34">
        <f t="shared" si="16"/>
        <v>-0.9816366088758963</v>
      </c>
      <c r="K176" s="35">
        <f t="shared" si="3"/>
        <v>1.3905620896848525</v>
      </c>
      <c r="L176" s="32">
        <f t="shared" si="4"/>
        <v>-0.23700912584492415</v>
      </c>
      <c r="M176" s="32">
        <f t="shared" si="17"/>
        <v>0.09862386700919634</v>
      </c>
      <c r="N176" s="34">
        <f t="shared" si="18"/>
        <v>-0.9811451202811471</v>
      </c>
      <c r="O176" s="35">
        <f t="shared" si="19"/>
        <v>1.3938729518031499</v>
      </c>
      <c r="P176" s="32">
        <f t="shared" si="5"/>
        <v>-0.23705033641833495</v>
      </c>
      <c r="Q176" s="32">
        <f t="shared" si="20"/>
        <v>0.09885868574017061</v>
      </c>
      <c r="R176" s="34">
        <f t="shared" si="21"/>
        <v>-0.9811452793701252</v>
      </c>
      <c r="S176" s="35">
        <f t="shared" si="22"/>
        <v>1.4637321424992222</v>
      </c>
      <c r="T176" s="32">
        <f t="shared" si="6"/>
        <v>-0.23395963251027124</v>
      </c>
      <c r="U176" s="32">
        <f t="shared" si="7"/>
        <v>0.10381336096372784</v>
      </c>
      <c r="V176" s="34">
        <f t="shared" si="23"/>
        <v>-0.9810012650291396</v>
      </c>
      <c r="W176" s="32">
        <f t="shared" si="24"/>
        <v>61.82717825951446</v>
      </c>
      <c r="X176" s="32">
        <f t="shared" si="8"/>
        <v>13.006408674296589</v>
      </c>
      <c r="Y176" s="32">
        <f t="shared" si="9"/>
        <v>64.2254732741564</v>
      </c>
      <c r="Z176" s="34">
        <f t="shared" si="25"/>
        <v>-0.041928188304155456</v>
      </c>
      <c r="AA176" s="14" t="str">
        <f t="shared" si="1"/>
        <v>NO</v>
      </c>
    </row>
    <row r="177" spans="1:27" ht="12.75">
      <c r="A177" s="33">
        <v>30</v>
      </c>
      <c r="B177" s="1">
        <f t="shared" si="0"/>
        <v>3</v>
      </c>
      <c r="C177" s="40">
        <f t="shared" si="10"/>
        <v>61.82717825951446</v>
      </c>
      <c r="D177" s="40">
        <f t="shared" si="11"/>
        <v>64.2254732741564</v>
      </c>
      <c r="E177" s="40">
        <f t="shared" si="12"/>
        <v>13.006408674296589</v>
      </c>
      <c r="F177" s="40">
        <f t="shared" si="13"/>
        <v>-0.041928188304155456</v>
      </c>
      <c r="G177" s="41">
        <f t="shared" si="14"/>
        <v>1.300640867429659</v>
      </c>
      <c r="H177" s="42">
        <f t="shared" si="2"/>
        <v>-0.23395990634142602</v>
      </c>
      <c r="I177" s="42">
        <f t="shared" si="15"/>
        <v>-0.004192818830415545</v>
      </c>
      <c r="J177" s="34">
        <f t="shared" si="16"/>
        <v>-0.98100126852616</v>
      </c>
      <c r="K177" s="35">
        <f t="shared" si="3"/>
        <v>1.365672910801142</v>
      </c>
      <c r="L177" s="32">
        <f t="shared" si="4"/>
        <v>-0.23092990538318733</v>
      </c>
      <c r="M177" s="32">
        <f t="shared" si="17"/>
        <v>-0.004402459771936323</v>
      </c>
      <c r="N177" s="34">
        <f t="shared" si="18"/>
        <v>-0.9812045551173191</v>
      </c>
      <c r="O177" s="35">
        <f t="shared" si="19"/>
        <v>1.368924512969716</v>
      </c>
      <c r="P177" s="32">
        <f t="shared" si="5"/>
        <v>-0.23096902052062276</v>
      </c>
      <c r="Q177" s="32">
        <f t="shared" si="20"/>
        <v>-0.0044129418190123615</v>
      </c>
      <c r="R177" s="34">
        <f t="shared" si="21"/>
        <v>-0.9812046332259412</v>
      </c>
      <c r="S177" s="35">
        <f t="shared" si="22"/>
        <v>1.4375333187266306</v>
      </c>
      <c r="T177" s="32">
        <f t="shared" si="6"/>
        <v>-0.2279963718343387</v>
      </c>
      <c r="U177" s="32">
        <f t="shared" si="7"/>
        <v>-0.004634113012316782</v>
      </c>
      <c r="V177" s="34">
        <f t="shared" si="23"/>
        <v>-0.9817553552761273</v>
      </c>
      <c r="W177" s="32">
        <f t="shared" si="24"/>
        <v>63.19507309846413</v>
      </c>
      <c r="X177" s="32">
        <f t="shared" si="8"/>
        <v>12.775449652632691</v>
      </c>
      <c r="Y177" s="32">
        <f t="shared" si="9"/>
        <v>64.2210636516523</v>
      </c>
      <c r="Z177" s="34">
        <f t="shared" si="25"/>
        <v>-1.0231906883856234</v>
      </c>
      <c r="AA177" s="14" t="str">
        <f t="shared" si="1"/>
        <v>NO</v>
      </c>
    </row>
    <row r="178" spans="1:27" ht="12.75">
      <c r="A178" s="33">
        <v>31</v>
      </c>
      <c r="B178" s="1">
        <f t="shared" si="0"/>
        <v>3.1</v>
      </c>
      <c r="C178" s="40">
        <f t="shared" si="10"/>
        <v>63.19507309846413</v>
      </c>
      <c r="D178" s="40">
        <f t="shared" si="11"/>
        <v>64.2210636516523</v>
      </c>
      <c r="E178" s="40">
        <f t="shared" si="12"/>
        <v>12.775449652632691</v>
      </c>
      <c r="F178" s="40">
        <f t="shared" si="13"/>
        <v>-1.0231906883856234</v>
      </c>
      <c r="G178" s="41">
        <f t="shared" si="14"/>
        <v>1.277544965263269</v>
      </c>
      <c r="H178" s="42">
        <f t="shared" si="2"/>
        <v>-0.22799662833473944</v>
      </c>
      <c r="I178" s="42">
        <f t="shared" si="15"/>
        <v>-0.10231906883856234</v>
      </c>
      <c r="J178" s="34">
        <f t="shared" si="16"/>
        <v>-0.9817554407220632</v>
      </c>
      <c r="K178" s="35">
        <f t="shared" si="3"/>
        <v>1.3414222135264326</v>
      </c>
      <c r="L178" s="32">
        <f t="shared" si="4"/>
        <v>-0.2250816092826304</v>
      </c>
      <c r="M178" s="32">
        <f t="shared" si="17"/>
        <v>-0.10743502228049047</v>
      </c>
      <c r="N178" s="34">
        <f t="shared" si="18"/>
        <v>-0.9826541627217216</v>
      </c>
      <c r="O178" s="35">
        <f t="shared" si="19"/>
        <v>1.3446160759395909</v>
      </c>
      <c r="P178" s="32">
        <f t="shared" si="5"/>
        <v>-0.2251187604906351</v>
      </c>
      <c r="Q178" s="32">
        <f t="shared" si="20"/>
        <v>-0.10769081995258688</v>
      </c>
      <c r="R178" s="34">
        <f t="shared" si="21"/>
        <v>-0.9826551447467274</v>
      </c>
      <c r="S178" s="35">
        <f t="shared" si="22"/>
        <v>1.4120065728572282</v>
      </c>
      <c r="T178" s="32">
        <f t="shared" si="6"/>
        <v>-0.2222582300376277</v>
      </c>
      <c r="U178" s="32">
        <f t="shared" si="7"/>
        <v>-0.11308815083382102</v>
      </c>
      <c r="V178" s="34">
        <f t="shared" si="23"/>
        <v>-0.9839032359615228</v>
      </c>
      <c r="W178" s="32">
        <f t="shared" si="24"/>
        <v>64.53867778463955</v>
      </c>
      <c r="X178" s="32">
        <f t="shared" si="8"/>
        <v>12.550340386312875</v>
      </c>
      <c r="Y178" s="32">
        <f t="shared" si="9"/>
        <v>64.11345383429588</v>
      </c>
      <c r="Z178" s="34">
        <f t="shared" si="25"/>
        <v>-2.0059035703223707</v>
      </c>
      <c r="AA178" s="14" t="str">
        <f t="shared" si="1"/>
        <v>NO</v>
      </c>
    </row>
    <row r="179" spans="1:27" ht="12.75">
      <c r="A179" s="33">
        <v>32</v>
      </c>
      <c r="B179" s="1">
        <f t="shared" si="0"/>
        <v>3.2</v>
      </c>
      <c r="C179" s="40">
        <f t="shared" si="10"/>
        <v>64.53867778463955</v>
      </c>
      <c r="D179" s="40">
        <f t="shared" si="11"/>
        <v>64.11345383429588</v>
      </c>
      <c r="E179" s="40">
        <f t="shared" si="12"/>
        <v>12.550340386312875</v>
      </c>
      <c r="F179" s="40">
        <f t="shared" si="13"/>
        <v>-2.0059035703223707</v>
      </c>
      <c r="G179" s="41">
        <f t="shared" si="14"/>
        <v>1.2550340386312877</v>
      </c>
      <c r="H179" s="42">
        <f t="shared" si="2"/>
        <v>-0.2222584705069597</v>
      </c>
      <c r="I179" s="42">
        <f t="shared" si="15"/>
        <v>-0.20059035703223707</v>
      </c>
      <c r="J179" s="34">
        <f t="shared" si="16"/>
        <v>-0.9839034031000896</v>
      </c>
      <c r="K179" s="35">
        <f t="shared" si="3"/>
        <v>1.317785740562852</v>
      </c>
      <c r="L179" s="32">
        <f t="shared" si="4"/>
        <v>-0.2194526884386794</v>
      </c>
      <c r="M179" s="32">
        <f t="shared" si="17"/>
        <v>-0.21061987488384892</v>
      </c>
      <c r="N179" s="34">
        <f t="shared" si="18"/>
        <v>-0.9855021688220316</v>
      </c>
      <c r="O179" s="35">
        <f t="shared" si="19"/>
        <v>1.3209233256594302</v>
      </c>
      <c r="P179" s="32">
        <f t="shared" si="5"/>
        <v>-0.21948799744314468</v>
      </c>
      <c r="Q179" s="32">
        <f t="shared" si="20"/>
        <v>-0.21112135077642954</v>
      </c>
      <c r="R179" s="34">
        <f t="shared" si="21"/>
        <v>-0.9855050509205396</v>
      </c>
      <c r="S179" s="35">
        <f t="shared" si="22"/>
        <v>1.3871263711972306</v>
      </c>
      <c r="T179" s="32">
        <f t="shared" si="6"/>
        <v>-0.21673401682206753</v>
      </c>
      <c r="U179" s="32">
        <f t="shared" si="7"/>
        <v>-0.22170249210988002</v>
      </c>
      <c r="V179" s="34">
        <f t="shared" si="23"/>
        <v>-0.9874571178873437</v>
      </c>
      <c r="W179" s="32">
        <f t="shared" si="24"/>
        <v>65.85860754168506</v>
      </c>
      <c r="X179" s="32">
        <f t="shared" si="8"/>
        <v>12.330861409797429</v>
      </c>
      <c r="Y179" s="32">
        <f t="shared" si="9"/>
        <v>63.90249128421877</v>
      </c>
      <c r="Z179" s="34">
        <f t="shared" si="25"/>
        <v>-2.9914660637344666</v>
      </c>
      <c r="AA179" s="14" t="str">
        <f aca="true" t="shared" si="26" ref="AA179:AA210">IF(AND(AND((C179&gt;=($E$77-1)),(C179&lt;=($E$77+1))),AND((D179&gt;=($E$78-1)),(D179&lt;=($E$78+1)))),"SI","NO")</f>
        <v>NO</v>
      </c>
    </row>
    <row r="180" spans="1:27" ht="12.75">
      <c r="A180" s="33">
        <v>33</v>
      </c>
      <c r="B180" s="1">
        <f t="shared" si="0"/>
        <v>3.3000000000000003</v>
      </c>
      <c r="C180" s="40">
        <f t="shared" si="10"/>
        <v>65.85860754168506</v>
      </c>
      <c r="D180" s="40">
        <f t="shared" si="11"/>
        <v>63.90249128421877</v>
      </c>
      <c r="E180" s="40">
        <f t="shared" si="12"/>
        <v>12.330861409797429</v>
      </c>
      <c r="F180" s="40">
        <f t="shared" si="13"/>
        <v>-2.9914660637344666</v>
      </c>
      <c r="G180" s="41">
        <f t="shared" si="14"/>
        <v>1.233086140979743</v>
      </c>
      <c r="H180" s="42">
        <f t="shared" si="2"/>
        <v>-0.216734242447716</v>
      </c>
      <c r="I180" s="42">
        <f t="shared" si="15"/>
        <v>-0.29914660637344664</v>
      </c>
      <c r="J180" s="34">
        <f t="shared" si="16"/>
        <v>-0.9874573658751968</v>
      </c>
      <c r="K180" s="35">
        <f t="shared" si="3"/>
        <v>1.2947404480287301</v>
      </c>
      <c r="L180" s="32">
        <f t="shared" si="4"/>
        <v>-0.2140323068022029</v>
      </c>
      <c r="M180" s="32">
        <f t="shared" si="17"/>
        <v>-0.314103936692119</v>
      </c>
      <c r="N180" s="34">
        <f t="shared" si="18"/>
        <v>-0.9897647863644901</v>
      </c>
      <c r="O180" s="35">
        <f t="shared" si="19"/>
        <v>1.2978231633811794</v>
      </c>
      <c r="P180" s="32">
        <f t="shared" si="5"/>
        <v>-0.21406588638660737</v>
      </c>
      <c r="Q180" s="32">
        <f t="shared" si="20"/>
        <v>-0.3148518032080526</v>
      </c>
      <c r="R180" s="34">
        <f t="shared" si="21"/>
        <v>-0.9897705901707372</v>
      </c>
      <c r="S180" s="35">
        <f t="shared" si="22"/>
        <v>1.3628684573178609</v>
      </c>
      <c r="T180" s="32">
        <f t="shared" si="6"/>
        <v>-0.21141322865980303</v>
      </c>
      <c r="U180" s="32">
        <f t="shared" si="7"/>
        <v>-0.3306317866942519</v>
      </c>
      <c r="V180" s="34">
        <f t="shared" si="23"/>
        <v>-0.9924372923182004</v>
      </c>
      <c r="W180" s="32">
        <f t="shared" si="24"/>
        <v>67.1554545118713</v>
      </c>
      <c r="X180" s="32">
        <f t="shared" si="8"/>
        <v>12.116804100216571</v>
      </c>
      <c r="Y180" s="32">
        <f t="shared" si="9"/>
        <v>63.58787630540743</v>
      </c>
      <c r="Z180" s="34">
        <f t="shared" si="25"/>
        <v>-3.981293632278442</v>
      </c>
      <c r="AA180" s="14" t="str">
        <f t="shared" si="26"/>
        <v>NO</v>
      </c>
    </row>
    <row r="181" spans="1:27" ht="12.75">
      <c r="A181" s="33">
        <v>34</v>
      </c>
      <c r="B181" s="1">
        <f t="shared" si="0"/>
        <v>3.4000000000000004</v>
      </c>
      <c r="C181" s="40">
        <f t="shared" si="10"/>
        <v>67.1554545118713</v>
      </c>
      <c r="D181" s="40">
        <f t="shared" si="11"/>
        <v>63.58787630540743</v>
      </c>
      <c r="E181" s="40">
        <f t="shared" si="12"/>
        <v>12.116804100216571</v>
      </c>
      <c r="F181" s="40">
        <f t="shared" si="13"/>
        <v>-3.981293632278442</v>
      </c>
      <c r="G181" s="41">
        <f t="shared" si="14"/>
        <v>1.2116804100216572</v>
      </c>
      <c r="H181" s="42">
        <f t="shared" si="2"/>
        <v>-0.21141344052780675</v>
      </c>
      <c r="I181" s="42">
        <f t="shared" si="15"/>
        <v>-0.3981293632278442</v>
      </c>
      <c r="J181" s="34">
        <f t="shared" si="16"/>
        <v>-0.9924376196953602</v>
      </c>
      <c r="K181" s="35">
        <f t="shared" si="3"/>
        <v>1.27226443052274</v>
      </c>
      <c r="L181" s="32">
        <f t="shared" si="4"/>
        <v>-0.2088102891960734</v>
      </c>
      <c r="M181" s="32">
        <f t="shared" si="17"/>
        <v>-0.4180358313892365</v>
      </c>
      <c r="N181" s="34">
        <f t="shared" si="18"/>
        <v>-0.9954664122198524</v>
      </c>
      <c r="O181" s="35">
        <f t="shared" si="19"/>
        <v>1.275293631547794</v>
      </c>
      <c r="P181" s="32">
        <f t="shared" si="5"/>
        <v>-0.20884224395861659</v>
      </c>
      <c r="Q181" s="32">
        <f t="shared" si="20"/>
        <v>-0.419031154797306</v>
      </c>
      <c r="R181" s="34">
        <f t="shared" si="21"/>
        <v>-0.9954761996121816</v>
      </c>
      <c r="S181" s="35">
        <f t="shared" si="22"/>
        <v>1.3392097731764367</v>
      </c>
      <c r="T181" s="32">
        <f t="shared" si="6"/>
        <v>-0.20628599882909415</v>
      </c>
      <c r="U181" s="32">
        <f t="shared" si="7"/>
        <v>-0.44003247870757484</v>
      </c>
      <c r="V181" s="34">
        <f t="shared" si="23"/>
        <v>-0.998872378154993</v>
      </c>
      <c r="W181" s="32">
        <f t="shared" si="24"/>
        <v>68.42978889642782</v>
      </c>
      <c r="X181" s="32">
        <f t="shared" si="8"/>
        <v>11.907970015938858</v>
      </c>
      <c r="Y181" s="32">
        <f t="shared" si="9"/>
        <v>63.16916033635601</v>
      </c>
      <c r="Z181" s="34">
        <f t="shared" si="25"/>
        <v>-4.976826169197512</v>
      </c>
      <c r="AA181" s="14" t="str">
        <f t="shared" si="26"/>
        <v>NO</v>
      </c>
    </row>
    <row r="182" spans="1:27" ht="12.75">
      <c r="A182" s="33">
        <v>35</v>
      </c>
      <c r="B182" s="1">
        <f t="shared" si="0"/>
        <v>3.5</v>
      </c>
      <c r="C182" s="40">
        <f t="shared" si="10"/>
        <v>68.42978889642782</v>
      </c>
      <c r="D182" s="40">
        <f t="shared" si="11"/>
        <v>63.16916033635601</v>
      </c>
      <c r="E182" s="40">
        <f t="shared" si="12"/>
        <v>11.907970015938858</v>
      </c>
      <c r="F182" s="40">
        <f t="shared" si="13"/>
        <v>-4.976826169197512</v>
      </c>
      <c r="G182" s="41">
        <f t="shared" si="14"/>
        <v>1.1907970015938858</v>
      </c>
      <c r="H182" s="42">
        <f t="shared" si="2"/>
        <v>-0.20628619793391192</v>
      </c>
      <c r="I182" s="42">
        <f t="shared" si="15"/>
        <v>-0.49768261691975124</v>
      </c>
      <c r="J182" s="34">
        <f t="shared" si="16"/>
        <v>-0.998872782789881</v>
      </c>
      <c r="K182" s="35">
        <f t="shared" si="3"/>
        <v>1.2503368516735802</v>
      </c>
      <c r="L182" s="32">
        <f t="shared" si="4"/>
        <v>-0.20377707353329477</v>
      </c>
      <c r="M182" s="32">
        <f t="shared" si="17"/>
        <v>-0.5225667477657389</v>
      </c>
      <c r="N182" s="34">
        <f t="shared" si="18"/>
        <v>-1.002639925339527</v>
      </c>
      <c r="O182" s="35">
        <f t="shared" si="19"/>
        <v>1.2533138441775649</v>
      </c>
      <c r="P182" s="32">
        <f t="shared" si="5"/>
        <v>-0.20380750057164562</v>
      </c>
      <c r="Q182" s="32">
        <f t="shared" si="20"/>
        <v>-0.5238109543080381</v>
      </c>
      <c r="R182" s="34">
        <f t="shared" si="21"/>
        <v>-1.0026548140893297</v>
      </c>
      <c r="S182" s="35">
        <f t="shared" si="22"/>
        <v>1.3161283860116424</v>
      </c>
      <c r="T182" s="32">
        <f t="shared" si="6"/>
        <v>-0.20134305164018734</v>
      </c>
      <c r="U182" s="32">
        <f t="shared" si="7"/>
        <v>-0.5500637123505551</v>
      </c>
      <c r="V182" s="34">
        <f t="shared" si="23"/>
        <v>-1.0067996735947484</v>
      </c>
      <c r="W182" s="32">
        <f t="shared" si="24"/>
        <v>69.68216002631246</v>
      </c>
      <c r="X182" s="32">
        <f t="shared" si="8"/>
        <v>11.70417028297486</v>
      </c>
      <c r="Y182" s="32">
        <f t="shared" si="9"/>
        <v>62.645743380786364</v>
      </c>
      <c r="Z182" s="34">
        <f t="shared" si="25"/>
        <v>-5.979536491737902</v>
      </c>
      <c r="AA182" s="14" t="str">
        <f t="shared" si="26"/>
        <v>NO</v>
      </c>
    </row>
    <row r="183" spans="1:27" ht="12.75">
      <c r="A183" s="33">
        <v>36</v>
      </c>
      <c r="B183" s="1">
        <f t="shared" si="0"/>
        <v>3.6</v>
      </c>
      <c r="C183" s="40">
        <f t="shared" si="10"/>
        <v>69.68216002631246</v>
      </c>
      <c r="D183" s="40">
        <f t="shared" si="11"/>
        <v>62.645743380786364</v>
      </c>
      <c r="E183" s="40">
        <f t="shared" si="12"/>
        <v>11.70417028297486</v>
      </c>
      <c r="F183" s="40">
        <f t="shared" si="13"/>
        <v>-5.979536491737902</v>
      </c>
      <c r="G183" s="41">
        <f t="shared" si="14"/>
        <v>1.1704170282974862</v>
      </c>
      <c r="H183" s="42">
        <f t="shared" si="2"/>
        <v>-0.20134323889341718</v>
      </c>
      <c r="I183" s="42">
        <f t="shared" si="15"/>
        <v>-0.5979536491737902</v>
      </c>
      <c r="J183" s="34">
        <f t="shared" si="16"/>
        <v>-1.0068001526017292</v>
      </c>
      <c r="K183" s="35">
        <f t="shared" si="3"/>
        <v>1.2289378797123605</v>
      </c>
      <c r="L183" s="32">
        <f t="shared" si="4"/>
        <v>-0.19892366701746128</v>
      </c>
      <c r="M183" s="32">
        <f t="shared" si="17"/>
        <v>-0.6278513316324799</v>
      </c>
      <c r="N183" s="34">
        <f t="shared" si="18"/>
        <v>-1.011327092649677</v>
      </c>
      <c r="O183" s="35">
        <f t="shared" si="19"/>
        <v>1.2318639222831043</v>
      </c>
      <c r="P183" s="32">
        <f t="shared" si="5"/>
        <v>-0.19895265654881586</v>
      </c>
      <c r="Q183" s="32">
        <f t="shared" si="20"/>
        <v>-0.6293462157554143</v>
      </c>
      <c r="R183" s="34">
        <f t="shared" si="21"/>
        <v>-1.011348273313027</v>
      </c>
      <c r="S183" s="35">
        <f t="shared" si="22"/>
        <v>1.2936034205257965</v>
      </c>
      <c r="T183" s="32">
        <f t="shared" si="6"/>
        <v>-0.1965756604543501</v>
      </c>
      <c r="U183" s="32">
        <f t="shared" si="7"/>
        <v>-0.6608882707493318</v>
      </c>
      <c r="V183" s="34">
        <f t="shared" si="23"/>
        <v>-1.0162656197435773</v>
      </c>
      <c r="W183" s="32">
        <f t="shared" si="24"/>
        <v>70.91309736844816</v>
      </c>
      <c r="X183" s="32">
        <f t="shared" si="8"/>
        <v>11.50522502522814</v>
      </c>
      <c r="Y183" s="32">
        <f t="shared" si="9"/>
        <v>62.016870545003215</v>
      </c>
      <c r="Z183" s="34">
        <f t="shared" si="25"/>
        <v>-6.990939242449688</v>
      </c>
      <c r="AA183" s="14" t="str">
        <f t="shared" si="26"/>
        <v>NO</v>
      </c>
    </row>
    <row r="184" spans="1:27" ht="12.75">
      <c r="A184" s="33">
        <v>37</v>
      </c>
      <c r="B184" s="1">
        <f t="shared" si="0"/>
        <v>3.7</v>
      </c>
      <c r="C184" s="40">
        <f t="shared" si="10"/>
        <v>70.91309736844816</v>
      </c>
      <c r="D184" s="40">
        <f t="shared" si="11"/>
        <v>62.016870545003215</v>
      </c>
      <c r="E184" s="40">
        <f t="shared" si="12"/>
        <v>11.50522502522814</v>
      </c>
      <c r="F184" s="40">
        <f t="shared" si="13"/>
        <v>-6.990939242449688</v>
      </c>
      <c r="G184" s="41">
        <f t="shared" si="14"/>
        <v>1.150522502522814</v>
      </c>
      <c r="H184" s="42">
        <f t="shared" si="2"/>
        <v>-0.19657583669252734</v>
      </c>
      <c r="I184" s="42">
        <f t="shared" si="15"/>
        <v>-0.6990939242449689</v>
      </c>
      <c r="J184" s="34">
        <f t="shared" si="16"/>
        <v>-1.0162661693697774</v>
      </c>
      <c r="K184" s="35">
        <f t="shared" si="3"/>
        <v>1.2080486276489548</v>
      </c>
      <c r="L184" s="32">
        <f t="shared" si="4"/>
        <v>-0.19424160595070847</v>
      </c>
      <c r="M184" s="32">
        <f t="shared" si="17"/>
        <v>-0.7340486204572172</v>
      </c>
      <c r="N184" s="34">
        <f t="shared" si="18"/>
        <v>-1.0215790913521505</v>
      </c>
      <c r="O184" s="35">
        <f t="shared" si="19"/>
        <v>1.210924933905262</v>
      </c>
      <c r="P184" s="32">
        <f t="shared" si="5"/>
        <v>-0.1942692418739511</v>
      </c>
      <c r="Q184" s="32">
        <f t="shared" si="20"/>
        <v>-0.7357963552678297</v>
      </c>
      <c r="R184" s="34">
        <f t="shared" si="21"/>
        <v>-1.021607845806414</v>
      </c>
      <c r="S184" s="35">
        <f t="shared" si="22"/>
        <v>1.2716149959133405</v>
      </c>
      <c r="T184" s="32">
        <f t="shared" si="6"/>
        <v>-0.1919756091410489</v>
      </c>
      <c r="U184" s="32">
        <f t="shared" si="7"/>
        <v>-0.7726735597717518</v>
      </c>
      <c r="V184" s="34">
        <f t="shared" si="23"/>
        <v>-1.0273263861694752</v>
      </c>
      <c r="W184" s="32">
        <f t="shared" si="24"/>
        <v>72.12311147203893</v>
      </c>
      <c r="X184" s="32">
        <f t="shared" si="8"/>
        <v>11.310962834980991</v>
      </c>
      <c r="Y184" s="32">
        <f t="shared" si="9"/>
        <v>61.28162763909208</v>
      </c>
      <c r="Z184" s="34">
        <f t="shared" si="25"/>
        <v>-8.012600314092419</v>
      </c>
      <c r="AA184" s="14" t="str">
        <f t="shared" si="26"/>
        <v>NO</v>
      </c>
    </row>
    <row r="185" spans="1:27" ht="12.75">
      <c r="A185" s="33">
        <v>38</v>
      </c>
      <c r="B185" s="1">
        <f t="shared" si="0"/>
        <v>3.8000000000000003</v>
      </c>
      <c r="C185" s="40">
        <f t="shared" si="10"/>
        <v>72.12311147203893</v>
      </c>
      <c r="D185" s="40">
        <f t="shared" si="11"/>
        <v>61.28162763909208</v>
      </c>
      <c r="E185" s="40">
        <f t="shared" si="12"/>
        <v>11.310962834980991</v>
      </c>
      <c r="F185" s="40">
        <f t="shared" si="13"/>
        <v>-8.012600314092419</v>
      </c>
      <c r="G185" s="41">
        <f t="shared" si="14"/>
        <v>1.131096283498099</v>
      </c>
      <c r="H185" s="42">
        <f t="shared" si="2"/>
        <v>-0.19197577513262665</v>
      </c>
      <c r="I185" s="42">
        <f t="shared" si="15"/>
        <v>-0.801260031409242</v>
      </c>
      <c r="J185" s="34">
        <f t="shared" si="16"/>
        <v>-1.0273270016463791</v>
      </c>
      <c r="K185" s="35">
        <f t="shared" si="3"/>
        <v>1.1876510976730041</v>
      </c>
      <c r="L185" s="32">
        <f t="shared" si="4"/>
        <v>-0.18972291881354264</v>
      </c>
      <c r="M185" s="32">
        <f t="shared" si="17"/>
        <v>-0.841323032979704</v>
      </c>
      <c r="N185" s="34">
        <f t="shared" si="18"/>
        <v>-1.0334571589675272</v>
      </c>
      <c r="O185" s="35">
        <f t="shared" si="19"/>
        <v>1.1904788383817493</v>
      </c>
      <c r="P185" s="32">
        <f t="shared" si="5"/>
        <v>-0.18974927921952203</v>
      </c>
      <c r="Q185" s="32">
        <f t="shared" si="20"/>
        <v>-0.8433261830582272</v>
      </c>
      <c r="R185" s="34">
        <f t="shared" si="21"/>
        <v>-1.0334948810512277</v>
      </c>
      <c r="S185" s="35">
        <f t="shared" si="22"/>
        <v>1.250144167336274</v>
      </c>
      <c r="T185" s="32">
        <f t="shared" si="6"/>
        <v>-0.1875351566551903</v>
      </c>
      <c r="U185" s="32">
        <f t="shared" si="7"/>
        <v>-0.8855926497150647</v>
      </c>
      <c r="V185" s="34">
        <f t="shared" si="23"/>
        <v>-1.0400485912334916</v>
      </c>
      <c r="W185" s="32">
        <f t="shared" si="24"/>
        <v>73.31269485919624</v>
      </c>
      <c r="X185" s="32">
        <f t="shared" si="8"/>
        <v>11.121220280338667</v>
      </c>
      <c r="Y185" s="32">
        <f t="shared" si="9"/>
        <v>60.43893578689205</v>
      </c>
      <c r="Z185" s="34">
        <f t="shared" si="25"/>
        <v>-9.046146926245315</v>
      </c>
      <c r="AA185" s="14" t="str">
        <f t="shared" si="26"/>
        <v>NO</v>
      </c>
    </row>
    <row r="186" spans="1:27" ht="12.75">
      <c r="A186" s="33">
        <v>39</v>
      </c>
      <c r="B186" s="1">
        <f t="shared" si="0"/>
        <v>3.9000000000000004</v>
      </c>
      <c r="C186" s="40">
        <f t="shared" si="10"/>
        <v>73.31269485919624</v>
      </c>
      <c r="D186" s="40">
        <f t="shared" si="11"/>
        <v>60.43893578689205</v>
      </c>
      <c r="E186" s="40">
        <f t="shared" si="12"/>
        <v>11.121220280338667</v>
      </c>
      <c r="F186" s="40">
        <f t="shared" si="13"/>
        <v>-9.046146926245315</v>
      </c>
      <c r="G186" s="41">
        <f t="shared" si="14"/>
        <v>1.1121220280338668</v>
      </c>
      <c r="H186" s="42">
        <f t="shared" si="2"/>
        <v>-0.18753531310679952</v>
      </c>
      <c r="I186" s="42">
        <f t="shared" si="15"/>
        <v>-0.9046146926245315</v>
      </c>
      <c r="J186" s="34">
        <f t="shared" si="16"/>
        <v>-1.0400492665872978</v>
      </c>
      <c r="K186" s="35">
        <f t="shared" si="3"/>
        <v>1.1677281294355601</v>
      </c>
      <c r="L186" s="32">
        <f t="shared" si="4"/>
        <v>-0.1853600923156589</v>
      </c>
      <c r="M186" s="32">
        <f t="shared" si="17"/>
        <v>-0.9498454272557582</v>
      </c>
      <c r="N186" s="34">
        <f t="shared" si="18"/>
        <v>-1.0470333855021874</v>
      </c>
      <c r="O186" s="35">
        <f t="shared" si="19"/>
        <v>1.1705084345056447</v>
      </c>
      <c r="P186" s="32">
        <f t="shared" si="5"/>
        <v>-0.18538524995090547</v>
      </c>
      <c r="Q186" s="32">
        <f t="shared" si="20"/>
        <v>-0.9521069639873195</v>
      </c>
      <c r="R186" s="34">
        <f t="shared" si="21"/>
        <v>-1.047081604289599</v>
      </c>
      <c r="S186" s="35">
        <f t="shared" si="22"/>
        <v>1.2291728714844312</v>
      </c>
      <c r="T186" s="32">
        <f t="shared" si="6"/>
        <v>-0.18324700444908115</v>
      </c>
      <c r="U186" s="32">
        <f t="shared" si="7"/>
        <v>-0.9998253890232635</v>
      </c>
      <c r="V186" s="34">
        <f t="shared" si="23"/>
        <v>-1.0545101733254696</v>
      </c>
      <c r="W186" s="32">
        <f t="shared" si="24"/>
        <v>74.48232286376303</v>
      </c>
      <c r="X186" s="32">
        <f t="shared" si="8"/>
        <v>10.935841446657166</v>
      </c>
      <c r="Y186" s="32">
        <f t="shared" si="9"/>
        <v>59.48754497620306</v>
      </c>
      <c r="Z186" s="34">
        <f t="shared" si="25"/>
        <v>-10.093278496161371</v>
      </c>
      <c r="AA186" s="14" t="str">
        <f t="shared" si="26"/>
        <v>NO</v>
      </c>
    </row>
    <row r="187" spans="1:27" ht="12.75">
      <c r="A187" s="33">
        <v>40</v>
      </c>
      <c r="B187" s="1">
        <f t="shared" si="0"/>
        <v>4</v>
      </c>
      <c r="C187" s="40">
        <f t="shared" si="10"/>
        <v>74.48232286376303</v>
      </c>
      <c r="D187" s="40">
        <f t="shared" si="11"/>
        <v>59.48754497620306</v>
      </c>
      <c r="E187" s="40">
        <f t="shared" si="12"/>
        <v>10.935841446657166</v>
      </c>
      <c r="F187" s="40">
        <f t="shared" si="13"/>
        <v>-10.093278496161371</v>
      </c>
      <c r="G187" s="41">
        <f t="shared" si="14"/>
        <v>1.0935841446657166</v>
      </c>
      <c r="H187" s="42">
        <f t="shared" si="2"/>
        <v>-0.18324715201114897</v>
      </c>
      <c r="I187" s="42">
        <f t="shared" si="15"/>
        <v>-1.009327849616137</v>
      </c>
      <c r="J187" s="34">
        <f t="shared" si="16"/>
        <v>-1.0545109011383673</v>
      </c>
      <c r="K187" s="35">
        <f t="shared" si="3"/>
        <v>1.1482633518990024</v>
      </c>
      <c r="L187" s="32">
        <f t="shared" si="4"/>
        <v>-0.18114604014762964</v>
      </c>
      <c r="M187" s="32">
        <f t="shared" si="17"/>
        <v>-1.0597942420969442</v>
      </c>
      <c r="N187" s="34">
        <f t="shared" si="18"/>
        <v>-1.0623916656613719</v>
      </c>
      <c r="O187" s="35">
        <f t="shared" si="19"/>
        <v>1.1509973122606667</v>
      </c>
      <c r="P187" s="32">
        <f t="shared" si="5"/>
        <v>-0.18117006283623827</v>
      </c>
      <c r="Q187" s="32">
        <f t="shared" si="20"/>
        <v>-1.0623175617209843</v>
      </c>
      <c r="R187" s="34">
        <f t="shared" si="21"/>
        <v>-1.0624520719972854</v>
      </c>
      <c r="S187" s="35">
        <f t="shared" si="22"/>
        <v>1.2086838758917835</v>
      </c>
      <c r="T187" s="32">
        <f t="shared" si="6"/>
        <v>-0.17910426646278052</v>
      </c>
      <c r="U187" s="32">
        <f t="shared" si="7"/>
        <v>-1.1155596057882355</v>
      </c>
      <c r="V187" s="34">
        <f t="shared" si="23"/>
        <v>-1.0708014329791709</v>
      </c>
      <c r="W187" s="32">
        <f t="shared" si="24"/>
        <v>75.63245442190917</v>
      </c>
      <c r="X187" s="32">
        <f t="shared" si="8"/>
        <v>10.754677509250222</v>
      </c>
      <c r="Y187" s="32">
        <f t="shared" si="9"/>
        <v>58.42602646569635</v>
      </c>
      <c r="Z187" s="34">
        <f t="shared" si="25"/>
        <v>-11.155778464400514</v>
      </c>
      <c r="AA187" s="14" t="str">
        <f t="shared" si="26"/>
        <v>NO</v>
      </c>
    </row>
    <row r="188" spans="1:27" ht="12.75">
      <c r="A188" s="33">
        <v>41</v>
      </c>
      <c r="B188" s="1">
        <f t="shared" si="0"/>
        <v>4.1000000000000005</v>
      </c>
      <c r="C188" s="40">
        <f t="shared" si="10"/>
        <v>75.63245442190917</v>
      </c>
      <c r="D188" s="40">
        <f t="shared" si="11"/>
        <v>58.42602646569635</v>
      </c>
      <c r="E188" s="40">
        <f t="shared" si="12"/>
        <v>10.754677509250222</v>
      </c>
      <c r="F188" s="40">
        <f t="shared" si="13"/>
        <v>-11.155778464400514</v>
      </c>
      <c r="G188" s="41">
        <f t="shared" si="14"/>
        <v>1.0754677509250221</v>
      </c>
      <c r="H188" s="42">
        <f t="shared" si="2"/>
        <v>-0.17910440573458214</v>
      </c>
      <c r="I188" s="42">
        <f t="shared" si="15"/>
        <v>-1.1155778464400514</v>
      </c>
      <c r="J188" s="34">
        <f t="shared" si="16"/>
        <v>-1.0708022040914456</v>
      </c>
      <c r="K188" s="35">
        <f t="shared" si="3"/>
        <v>1.1292411384712733</v>
      </c>
      <c r="L188" s="32">
        <f t="shared" si="4"/>
        <v>-0.17707407419066584</v>
      </c>
      <c r="M188" s="32">
        <f t="shared" si="17"/>
        <v>-1.171356738762054</v>
      </c>
      <c r="N188" s="34">
        <f t="shared" si="18"/>
        <v>-1.0796288332012582</v>
      </c>
      <c r="O188" s="35">
        <f t="shared" si="19"/>
        <v>1.1319298078485858</v>
      </c>
      <c r="P188" s="32">
        <f t="shared" si="5"/>
        <v>-0.17709702521854329</v>
      </c>
      <c r="Q188" s="32">
        <f t="shared" si="20"/>
        <v>-1.174145683378154</v>
      </c>
      <c r="R188" s="34">
        <f t="shared" si="21"/>
        <v>-1.0797033102409395</v>
      </c>
      <c r="S188" s="35">
        <f t="shared" si="22"/>
        <v>1.1886607317098807</v>
      </c>
      <c r="T188" s="32">
        <f t="shared" si="6"/>
        <v>-0.1751004414623082</v>
      </c>
      <c r="U188" s="32">
        <f t="shared" si="7"/>
        <v>-1.2329924147778668</v>
      </c>
      <c r="V188" s="34">
        <f t="shared" si="23"/>
        <v>-1.0890262704044147</v>
      </c>
      <c r="W188" s="32">
        <f t="shared" si="24"/>
        <v>76.76353281778827</v>
      </c>
      <c r="X188" s="32">
        <f t="shared" si="8"/>
        <v>10.577586334914336</v>
      </c>
      <c r="Y188" s="32">
        <f t="shared" si="9"/>
        <v>57.2527639481133</v>
      </c>
      <c r="Z188" s="34">
        <f t="shared" si="25"/>
        <v>-12.23552725796389</v>
      </c>
      <c r="AA188" s="14" t="str">
        <f t="shared" si="26"/>
        <v>NO</v>
      </c>
    </row>
    <row r="189" spans="1:27" ht="12.75">
      <c r="A189" s="33">
        <v>42</v>
      </c>
      <c r="B189" s="1">
        <f t="shared" si="0"/>
        <v>4.2</v>
      </c>
      <c r="C189" s="40">
        <f t="shared" si="10"/>
        <v>76.76353281778827</v>
      </c>
      <c r="D189" s="40">
        <f t="shared" si="11"/>
        <v>57.2527639481133</v>
      </c>
      <c r="E189" s="40">
        <f t="shared" si="12"/>
        <v>10.577586334914336</v>
      </c>
      <c r="F189" s="40">
        <f t="shared" si="13"/>
        <v>-12.23552725796389</v>
      </c>
      <c r="G189" s="41">
        <f t="shared" si="14"/>
        <v>1.0577586334914337</v>
      </c>
      <c r="H189" s="42">
        <f t="shared" si="2"/>
        <v>-0.17510057299651272</v>
      </c>
      <c r="I189" s="42">
        <f t="shared" si="15"/>
        <v>-1.223552725796389</v>
      </c>
      <c r="J189" s="34">
        <f t="shared" si="16"/>
        <v>-1.089027073544481</v>
      </c>
      <c r="K189" s="35">
        <f t="shared" si="3"/>
        <v>1.1106465651660054</v>
      </c>
      <c r="L189" s="32">
        <f t="shared" si="4"/>
        <v>-0.17313787796593152</v>
      </c>
      <c r="M189" s="32">
        <f t="shared" si="17"/>
        <v>-1.2847303620862085</v>
      </c>
      <c r="N189" s="34">
        <f t="shared" si="18"/>
        <v>-1.0988560044847877</v>
      </c>
      <c r="O189" s="35">
        <f t="shared" si="19"/>
        <v>1.113290961749734</v>
      </c>
      <c r="P189" s="32">
        <f t="shared" si="5"/>
        <v>-0.17315981643114328</v>
      </c>
      <c r="Q189" s="32">
        <f t="shared" si="20"/>
        <v>-1.2877892439006995</v>
      </c>
      <c r="R189" s="34">
        <f t="shared" si="21"/>
        <v>-1.0989466631355833</v>
      </c>
      <c r="S189" s="35">
        <f t="shared" si="22"/>
        <v>1.169087729666407</v>
      </c>
      <c r="T189" s="32">
        <f t="shared" si="6"/>
        <v>-0.17122938751809988</v>
      </c>
      <c r="U189" s="32">
        <f t="shared" si="7"/>
        <v>-1.3523316501864588</v>
      </c>
      <c r="V189" s="34">
        <f t="shared" si="23"/>
        <v>-1.1093036484409715</v>
      </c>
      <c r="W189" s="32">
        <f t="shared" si="24"/>
        <v>77.87598638728649</v>
      </c>
      <c r="X189" s="32">
        <f t="shared" si="8"/>
        <v>10.404432110029543</v>
      </c>
      <c r="Y189" s="32">
        <f t="shared" si="9"/>
        <v>55.96594335012052</v>
      </c>
      <c r="Z189" s="34">
        <f t="shared" si="25"/>
        <v>-13.334516600834922</v>
      </c>
      <c r="AA189" s="14" t="str">
        <f t="shared" si="26"/>
        <v>NO</v>
      </c>
    </row>
    <row r="190" spans="1:27" ht="12.75">
      <c r="A190" s="33">
        <v>43</v>
      </c>
      <c r="B190" s="1">
        <f t="shared" si="0"/>
        <v>4.3</v>
      </c>
      <c r="C190" s="40">
        <f t="shared" si="10"/>
        <v>77.87598638728649</v>
      </c>
      <c r="D190" s="40">
        <f t="shared" si="11"/>
        <v>55.96594335012052</v>
      </c>
      <c r="E190" s="40">
        <f t="shared" si="12"/>
        <v>10.404432110029543</v>
      </c>
      <c r="F190" s="40">
        <f t="shared" si="13"/>
        <v>-13.334516600834922</v>
      </c>
      <c r="G190" s="41">
        <f t="shared" si="14"/>
        <v>1.0404432110029542</v>
      </c>
      <c r="H190" s="42">
        <f t="shared" si="2"/>
        <v>-0.17122951182486706</v>
      </c>
      <c r="I190" s="42">
        <f t="shared" si="15"/>
        <v>-1.3334516600834923</v>
      </c>
      <c r="J190" s="34">
        <f t="shared" si="16"/>
        <v>-1.1093044697668923</v>
      </c>
      <c r="K190" s="35">
        <f t="shared" si="3"/>
        <v>1.092465371553102</v>
      </c>
      <c r="L190" s="32">
        <f t="shared" si="4"/>
        <v>-0.16933148212650742</v>
      </c>
      <c r="M190" s="32">
        <f t="shared" si="17"/>
        <v>-1.400124243087667</v>
      </c>
      <c r="N190" s="34">
        <f t="shared" si="18"/>
        <v>-1.1202001642899844</v>
      </c>
      <c r="O190" s="35">
        <f t="shared" si="19"/>
        <v>1.0950664795806095</v>
      </c>
      <c r="P190" s="32">
        <f t="shared" si="5"/>
        <v>-0.1693524632590523</v>
      </c>
      <c r="Q190" s="32">
        <f t="shared" si="20"/>
        <v>-1.4034578722378757</v>
      </c>
      <c r="R190" s="34">
        <f t="shared" si="21"/>
        <v>-1.120309384642561</v>
      </c>
      <c r="S190" s="35">
        <f t="shared" si="22"/>
        <v>1.1499498589610153</v>
      </c>
      <c r="T190" s="32">
        <f t="shared" si="6"/>
        <v>-0.1674852984365305</v>
      </c>
      <c r="U190" s="32">
        <f t="shared" si="7"/>
        <v>-1.47379744730728</v>
      </c>
      <c r="V190" s="34">
        <f t="shared" si="23"/>
        <v>-1.131769317548876</v>
      </c>
      <c r="W190" s="32">
        <f t="shared" si="24"/>
        <v>78.97022918265839</v>
      </c>
      <c r="X190" s="32">
        <f t="shared" si="8"/>
        <v>10.23508499319079</v>
      </c>
      <c r="Y190" s="32">
        <f t="shared" si="9"/>
        <v>54.563541127113545</v>
      </c>
      <c r="Z190" s="34">
        <f t="shared" si="25"/>
        <v>-14.454865415031732</v>
      </c>
      <c r="AA190" s="14" t="str">
        <f t="shared" si="26"/>
        <v>NO</v>
      </c>
    </row>
    <row r="191" spans="1:27" ht="12.75">
      <c r="A191" s="33">
        <v>44</v>
      </c>
      <c r="B191" s="1">
        <f t="shared" si="0"/>
        <v>4.4</v>
      </c>
      <c r="C191" s="40">
        <f t="shared" si="10"/>
        <v>78.97022918265839</v>
      </c>
      <c r="D191" s="40">
        <f t="shared" si="11"/>
        <v>54.563541127113545</v>
      </c>
      <c r="E191" s="40">
        <f t="shared" si="12"/>
        <v>10.23508499319079</v>
      </c>
      <c r="F191" s="40">
        <f t="shared" si="13"/>
        <v>-14.454865415031732</v>
      </c>
      <c r="G191" s="41">
        <f t="shared" si="14"/>
        <v>1.023508499319079</v>
      </c>
      <c r="H191" s="42">
        <f t="shared" si="2"/>
        <v>-0.16748541598720665</v>
      </c>
      <c r="I191" s="42">
        <f t="shared" si="15"/>
        <v>-1.4454865415031732</v>
      </c>
      <c r="J191" s="34">
        <f t="shared" si="16"/>
        <v>-1.1317701400804099</v>
      </c>
      <c r="K191" s="35">
        <f t="shared" si="3"/>
        <v>1.074683924285033</v>
      </c>
      <c r="L191" s="32">
        <f t="shared" si="4"/>
        <v>-0.16564924181436266</v>
      </c>
      <c r="M191" s="32">
        <f t="shared" si="17"/>
        <v>-1.517760868578332</v>
      </c>
      <c r="N191" s="34">
        <f t="shared" si="18"/>
        <v>-1.14380603418244</v>
      </c>
      <c r="O191" s="35">
        <f t="shared" si="19"/>
        <v>1.0772426955333307</v>
      </c>
      <c r="P191" s="32">
        <f t="shared" si="5"/>
        <v>-0.16566931726834383</v>
      </c>
      <c r="Q191" s="32">
        <f t="shared" si="20"/>
        <v>-1.5213745849320899</v>
      </c>
      <c r="R191" s="34">
        <f t="shared" si="21"/>
        <v>-1.1439365142620481</v>
      </c>
      <c r="S191" s="35">
        <f t="shared" si="22"/>
        <v>1.1312327688724122</v>
      </c>
      <c r="T191" s="32">
        <f t="shared" si="6"/>
        <v>-0.16386268197554138</v>
      </c>
      <c r="U191" s="32">
        <f t="shared" si="7"/>
        <v>-1.5976239999963822</v>
      </c>
      <c r="V191" s="34">
        <f t="shared" si="23"/>
        <v>-1.1565778475043007</v>
      </c>
      <c r="W191" s="32">
        <f t="shared" si="24"/>
        <v>80.04666160062976</v>
      </c>
      <c r="X191" s="32">
        <f t="shared" si="8"/>
        <v>10.069420790502765</v>
      </c>
      <c r="Y191" s="32">
        <f t="shared" si="9"/>
        <v>53.04331088569348</v>
      </c>
      <c r="Z191" s="34">
        <f t="shared" si="25"/>
        <v>-15.598837595777345</v>
      </c>
      <c r="AA191" s="14" t="str">
        <f t="shared" si="26"/>
        <v>NO</v>
      </c>
    </row>
    <row r="192" spans="1:27" ht="12.75">
      <c r="A192" s="33">
        <v>45</v>
      </c>
      <c r="B192" s="1">
        <f t="shared" si="0"/>
        <v>4.5</v>
      </c>
      <c r="C192" s="40">
        <f t="shared" si="10"/>
        <v>80.04666160062976</v>
      </c>
      <c r="D192" s="40">
        <f t="shared" si="11"/>
        <v>53.04331088569348</v>
      </c>
      <c r="E192" s="40">
        <f t="shared" si="12"/>
        <v>10.069420790502765</v>
      </c>
      <c r="F192" s="40">
        <f t="shared" si="13"/>
        <v>-15.598837595777345</v>
      </c>
      <c r="G192" s="41">
        <f t="shared" si="14"/>
        <v>1.0069420790502766</v>
      </c>
      <c r="H192" s="42">
        <f t="shared" si="2"/>
        <v>-0.16386279320599761</v>
      </c>
      <c r="I192" s="42">
        <f t="shared" si="15"/>
        <v>-1.5598837595777346</v>
      </c>
      <c r="J192" s="34">
        <f t="shared" si="16"/>
        <v>-1.1565786504187299</v>
      </c>
      <c r="K192" s="35">
        <f t="shared" si="3"/>
        <v>1.0572891830027904</v>
      </c>
      <c r="L192" s="32">
        <f t="shared" si="4"/>
        <v>-0.16208581572188635</v>
      </c>
      <c r="M192" s="32">
        <f t="shared" si="17"/>
        <v>-1.6378779475566212</v>
      </c>
      <c r="N192" s="34">
        <f t="shared" si="18"/>
        <v>-1.1698382726441592</v>
      </c>
      <c r="O192" s="35">
        <f t="shared" si="19"/>
        <v>1.059806538200416</v>
      </c>
      <c r="P192" s="32">
        <f t="shared" si="5"/>
        <v>-0.16210503384273037</v>
      </c>
      <c r="Q192" s="32">
        <f t="shared" si="20"/>
        <v>-1.6417776569555658</v>
      </c>
      <c r="R192" s="34">
        <f t="shared" si="21"/>
        <v>-1.1699930861197603</v>
      </c>
      <c r="S192" s="35">
        <f t="shared" si="22"/>
        <v>1.1129227328703182</v>
      </c>
      <c r="T192" s="32">
        <f t="shared" si="6"/>
        <v>-0.16035633969167665</v>
      </c>
      <c r="U192" s="32">
        <f t="shared" si="7"/>
        <v>-1.7240615252732914</v>
      </c>
      <c r="V192" s="34">
        <f t="shared" si="23"/>
        <v>-1.1839050203540233</v>
      </c>
      <c r="W192" s="32">
        <f t="shared" si="24"/>
        <v>81.10567097635094</v>
      </c>
      <c r="X192" s="32">
        <f t="shared" si="8"/>
        <v>9.907320651831613</v>
      </c>
      <c r="Y192" s="32">
        <f t="shared" si="9"/>
        <v>51.40276813671424</v>
      </c>
      <c r="Z192" s="34">
        <f t="shared" si="25"/>
        <v>-16.768861993827443</v>
      </c>
      <c r="AA192" s="14" t="str">
        <f t="shared" si="26"/>
        <v>NO</v>
      </c>
    </row>
    <row r="193" spans="1:27" ht="12.75">
      <c r="A193" s="33">
        <v>46</v>
      </c>
      <c r="B193" s="1">
        <f t="shared" si="0"/>
        <v>4.6000000000000005</v>
      </c>
      <c r="C193" s="40">
        <f t="shared" si="10"/>
        <v>81.10567097635094</v>
      </c>
      <c r="D193" s="40">
        <f t="shared" si="11"/>
        <v>51.40276813671424</v>
      </c>
      <c r="E193" s="40">
        <f t="shared" si="12"/>
        <v>9.907320651831613</v>
      </c>
      <c r="F193" s="40">
        <f t="shared" si="13"/>
        <v>-16.768861993827443</v>
      </c>
      <c r="G193" s="41">
        <f t="shared" si="14"/>
        <v>0.9907320651831614</v>
      </c>
      <c r="H193" s="42">
        <f t="shared" si="2"/>
        <v>-0.16035644500532775</v>
      </c>
      <c r="I193" s="42">
        <f t="shared" si="15"/>
        <v>-1.6768861993827444</v>
      </c>
      <c r="J193" s="34">
        <f t="shared" si="16"/>
        <v>-1.1839057781115456</v>
      </c>
      <c r="K193" s="35">
        <f t="shared" si="3"/>
        <v>1.0402686684423192</v>
      </c>
      <c r="L193" s="32">
        <f t="shared" si="4"/>
        <v>-0.15863614671289253</v>
      </c>
      <c r="M193" s="32">
        <f t="shared" si="17"/>
        <v>-1.7607305093518815</v>
      </c>
      <c r="N193" s="34">
        <f t="shared" si="18"/>
        <v>-1.1984840670824208</v>
      </c>
      <c r="O193" s="35">
        <f t="shared" si="19"/>
        <v>1.0427454986052773</v>
      </c>
      <c r="P193" s="32">
        <f t="shared" si="5"/>
        <v>-0.15865455278198926</v>
      </c>
      <c r="Q193" s="32">
        <f t="shared" si="20"/>
        <v>-1.7649227248503383</v>
      </c>
      <c r="R193" s="34">
        <f t="shared" si="21"/>
        <v>-1.198666731962699</v>
      </c>
      <c r="S193" s="35">
        <f t="shared" si="22"/>
        <v>1.0950066150436892</v>
      </c>
      <c r="T193" s="32">
        <f t="shared" si="6"/>
        <v>-0.15696134828038025</v>
      </c>
      <c r="U193" s="32">
        <f t="shared" si="7"/>
        <v>-1.853378471867778</v>
      </c>
      <c r="V193" s="34">
        <f t="shared" si="23"/>
        <v>-1.2139506513891545</v>
      </c>
      <c r="W193" s="32">
        <f t="shared" si="24"/>
        <v>82.14763214540461</v>
      </c>
      <c r="X193" s="32">
        <f t="shared" si="8"/>
        <v>9.748670786452367</v>
      </c>
      <c r="Y193" s="32">
        <f t="shared" si="9"/>
        <v>49.63917294677175</v>
      </c>
      <c r="Z193" s="34">
        <f t="shared" si="25"/>
        <v>-17.967554998425932</v>
      </c>
      <c r="AA193" s="14" t="str">
        <f t="shared" si="26"/>
        <v>NO</v>
      </c>
    </row>
    <row r="194" spans="1:27" ht="12.75">
      <c r="A194" s="33">
        <v>47</v>
      </c>
      <c r="B194" s="1">
        <f t="shared" si="0"/>
        <v>4.7</v>
      </c>
      <c r="C194" s="40">
        <f t="shared" si="10"/>
        <v>82.14763214540461</v>
      </c>
      <c r="D194" s="40">
        <f t="shared" si="11"/>
        <v>49.63917294677175</v>
      </c>
      <c r="E194" s="40">
        <f t="shared" si="12"/>
        <v>9.748670786452367</v>
      </c>
      <c r="F194" s="40">
        <f t="shared" si="13"/>
        <v>-17.967554998425932</v>
      </c>
      <c r="G194" s="41">
        <f t="shared" si="14"/>
        <v>0.9748670786452367</v>
      </c>
      <c r="H194" s="42">
        <f t="shared" si="2"/>
        <v>-0.15696144805091766</v>
      </c>
      <c r="I194" s="42">
        <f t="shared" si="15"/>
        <v>-1.7967554998425932</v>
      </c>
      <c r="J194" s="34">
        <f t="shared" si="16"/>
        <v>-1.2139513326438989</v>
      </c>
      <c r="K194" s="35">
        <f t="shared" si="3"/>
        <v>1.0236104325774986</v>
      </c>
      <c r="L194" s="32">
        <f t="shared" si="4"/>
        <v>-0.15529544387176122</v>
      </c>
      <c r="M194" s="32">
        <f t="shared" si="17"/>
        <v>-1.8865932748347227</v>
      </c>
      <c r="N194" s="34">
        <f t="shared" si="18"/>
        <v>-1.229956191383115</v>
      </c>
      <c r="O194" s="35">
        <f t="shared" si="19"/>
        <v>1.0260476002741117</v>
      </c>
      <c r="P194" s="32">
        <f t="shared" si="5"/>
        <v>-0.15531308033064745</v>
      </c>
      <c r="Q194" s="32">
        <f t="shared" si="20"/>
        <v>-1.8910851635843295</v>
      </c>
      <c r="R194" s="34">
        <f t="shared" si="21"/>
        <v>-1.2301707522280905</v>
      </c>
      <c r="S194" s="35">
        <f t="shared" si="22"/>
        <v>1.0774718386726478</v>
      </c>
      <c r="T194" s="32">
        <f t="shared" si="6"/>
        <v>-0.15367304228442835</v>
      </c>
      <c r="U194" s="32">
        <f t="shared" si="7"/>
        <v>-1.9858640162010261</v>
      </c>
      <c r="V194" s="34">
        <f t="shared" si="23"/>
        <v>-1.2469419200693093</v>
      </c>
      <c r="W194" s="32">
        <f t="shared" si="24"/>
        <v>83.17290797590813</v>
      </c>
      <c r="X194" s="32">
        <f t="shared" si="8"/>
        <v>9.59336219666234</v>
      </c>
      <c r="Y194" s="32">
        <f t="shared" si="9"/>
        <v>47.7495102146248</v>
      </c>
      <c r="Z194" s="34">
        <f t="shared" si="25"/>
        <v>-19.197746188415202</v>
      </c>
      <c r="AA194" s="14" t="str">
        <f t="shared" si="26"/>
        <v>NO</v>
      </c>
    </row>
    <row r="195" spans="1:27" ht="12.75">
      <c r="A195" s="33">
        <v>48</v>
      </c>
      <c r="B195" s="1">
        <f t="shared" si="0"/>
        <v>4.800000000000001</v>
      </c>
      <c r="C195" s="40">
        <f t="shared" si="10"/>
        <v>83.17290797590813</v>
      </c>
      <c r="D195" s="40">
        <f t="shared" si="11"/>
        <v>47.7495102146248</v>
      </c>
      <c r="E195" s="40">
        <f t="shared" si="12"/>
        <v>9.59336219666234</v>
      </c>
      <c r="F195" s="40">
        <f t="shared" si="13"/>
        <v>-19.197746188415202</v>
      </c>
      <c r="G195" s="41">
        <f t="shared" si="14"/>
        <v>0.9593362196662341</v>
      </c>
      <c r="H195" s="42">
        <f t="shared" si="2"/>
        <v>-0.15367313685829662</v>
      </c>
      <c r="I195" s="42">
        <f t="shared" si="15"/>
        <v>-1.9197746188415203</v>
      </c>
      <c r="J195" s="34">
        <f t="shared" si="16"/>
        <v>-1.246942486309333</v>
      </c>
      <c r="K195" s="35">
        <f t="shared" si="3"/>
        <v>1.0073030306495458</v>
      </c>
      <c r="L195" s="32">
        <f t="shared" si="4"/>
        <v>-0.1520591658616887</v>
      </c>
      <c r="M195" s="32">
        <f t="shared" si="17"/>
        <v>-2.0157633497835965</v>
      </c>
      <c r="N195" s="34">
        <f t="shared" si="18"/>
        <v>-1.2644966195473435</v>
      </c>
      <c r="O195" s="35">
        <f t="shared" si="19"/>
        <v>1.0097013711987113</v>
      </c>
      <c r="P195" s="32">
        <f t="shared" si="5"/>
        <v>-0.15207607251768046</v>
      </c>
      <c r="Q195" s="32">
        <f t="shared" si="20"/>
        <v>-2.0205627863307</v>
      </c>
      <c r="R195" s="34">
        <f t="shared" si="21"/>
        <v>-1.264747746365547</v>
      </c>
      <c r="S195" s="35">
        <f t="shared" si="22"/>
        <v>1.060306356786105</v>
      </c>
      <c r="T195" s="32">
        <f t="shared" si="6"/>
        <v>-0.15048699805704308</v>
      </c>
      <c r="U195" s="32">
        <f t="shared" si="7"/>
        <v>-2.1218308974745903</v>
      </c>
      <c r="V195" s="34">
        <f t="shared" si="23"/>
        <v>-1.283137311793864</v>
      </c>
      <c r="W195" s="32">
        <f t="shared" si="24"/>
        <v>84.18184987259961</v>
      </c>
      <c r="X195" s="32">
        <f t="shared" si="8"/>
        <v>9.441290428049994</v>
      </c>
      <c r="Y195" s="32">
        <f t="shared" si="9"/>
        <v>45.730467249867345</v>
      </c>
      <c r="Z195" s="34">
        <f t="shared" si="25"/>
        <v>-20.46250761007003</v>
      </c>
      <c r="AA195" s="14" t="str">
        <f t="shared" si="26"/>
        <v>NO</v>
      </c>
    </row>
    <row r="196" spans="1:27" ht="12.75">
      <c r="A196" s="33">
        <v>49</v>
      </c>
      <c r="B196" s="1">
        <f t="shared" si="0"/>
        <v>4.9</v>
      </c>
      <c r="C196" s="40">
        <f t="shared" si="10"/>
        <v>84.18184987259961</v>
      </c>
      <c r="D196" s="40">
        <f t="shared" si="11"/>
        <v>45.730467249867345</v>
      </c>
      <c r="E196" s="40">
        <f t="shared" si="12"/>
        <v>9.441290428049994</v>
      </c>
      <c r="F196" s="40">
        <f t="shared" si="13"/>
        <v>-20.46250761007003</v>
      </c>
      <c r="G196" s="41">
        <f t="shared" si="14"/>
        <v>0.9441290428049994</v>
      </c>
      <c r="H196" s="42">
        <f t="shared" si="2"/>
        <v>-0.1504870877556869</v>
      </c>
      <c r="I196" s="42">
        <f t="shared" si="15"/>
        <v>-2.0462507610070033</v>
      </c>
      <c r="J196" s="34">
        <f t="shared" si="16"/>
        <v>-1.2831377156367716</v>
      </c>
      <c r="K196" s="35">
        <f t="shared" si="3"/>
        <v>0.9913354949452494</v>
      </c>
      <c r="L196" s="32">
        <f t="shared" si="4"/>
        <v>-0.14892300548406734</v>
      </c>
      <c r="M196" s="32">
        <f t="shared" si="17"/>
        <v>-2.1485632990573533</v>
      </c>
      <c r="N196" s="34">
        <f t="shared" si="18"/>
        <v>-1.3023808071034613</v>
      </c>
      <c r="O196" s="35">
        <f t="shared" si="19"/>
        <v>0.993695817552262</v>
      </c>
      <c r="P196" s="32">
        <f t="shared" si="5"/>
        <v>-0.14893921969905013</v>
      </c>
      <c r="Q196" s="32">
        <f t="shared" si="20"/>
        <v>-2.1536789259598708</v>
      </c>
      <c r="R196" s="34">
        <f t="shared" si="21"/>
        <v>-1.3026739149317033</v>
      </c>
      <c r="S196" s="35">
        <f t="shared" si="22"/>
        <v>1.0434986245602256</v>
      </c>
      <c r="T196" s="32">
        <f t="shared" si="6"/>
        <v>-0.14739901887671172</v>
      </c>
      <c r="U196" s="32">
        <f t="shared" si="7"/>
        <v>-2.2616186536029903</v>
      </c>
      <c r="V196" s="34">
        <f t="shared" si="23"/>
        <v>-1.322831295267368</v>
      </c>
      <c r="W196" s="32">
        <f t="shared" si="24"/>
        <v>85.17479825465965</v>
      </c>
      <c r="X196" s="32">
        <f t="shared" si="8"/>
        <v>9.292355335216888</v>
      </c>
      <c r="Y196" s="32">
        <f t="shared" si="9"/>
        <v>43.57840827242661</v>
      </c>
      <c r="Z196" s="34">
        <f t="shared" si="25"/>
        <v>-21.765187352565775</v>
      </c>
      <c r="AA196" s="14" t="str">
        <f t="shared" si="26"/>
        <v>NO</v>
      </c>
    </row>
    <row r="197" spans="1:27" ht="12.75">
      <c r="A197" s="33">
        <v>50</v>
      </c>
      <c r="B197" s="1">
        <f t="shared" si="0"/>
        <v>5</v>
      </c>
      <c r="C197" s="40">
        <f t="shared" si="10"/>
        <v>85.17479825465965</v>
      </c>
      <c r="D197" s="40">
        <f t="shared" si="11"/>
        <v>43.57840827242661</v>
      </c>
      <c r="E197" s="40">
        <f t="shared" si="12"/>
        <v>9.292355335216888</v>
      </c>
      <c r="F197" s="40">
        <f t="shared" si="13"/>
        <v>-21.765187352565775</v>
      </c>
      <c r="G197" s="41">
        <f t="shared" si="14"/>
        <v>0.9292355335216889</v>
      </c>
      <c r="H197" s="42">
        <f t="shared" si="2"/>
        <v>-0.14739910399861647</v>
      </c>
      <c r="I197" s="42">
        <f t="shared" si="15"/>
        <v>-2.1765187352565776</v>
      </c>
      <c r="J197" s="34">
        <f t="shared" si="16"/>
        <v>-1.3228314783160624</v>
      </c>
      <c r="K197" s="35">
        <f t="shared" si="3"/>
        <v>0.9756973101977732</v>
      </c>
      <c r="L197" s="32">
        <f t="shared" si="4"/>
        <v>-0.14588287534093186</v>
      </c>
      <c r="M197" s="32">
        <f t="shared" si="17"/>
        <v>-2.2853446720194066</v>
      </c>
      <c r="N197" s="34">
        <f t="shared" si="18"/>
        <v>-1.343922778661687</v>
      </c>
      <c r="O197" s="35">
        <f t="shared" si="19"/>
        <v>0.9780203990315774</v>
      </c>
      <c r="P197" s="32">
        <f t="shared" si="5"/>
        <v>-0.14589843220484458</v>
      </c>
      <c r="Q197" s="32">
        <f t="shared" si="20"/>
        <v>-2.290785968857548</v>
      </c>
      <c r="R197" s="34">
        <f t="shared" si="21"/>
        <v>-1.3442641728971254</v>
      </c>
      <c r="S197" s="35">
        <f t="shared" si="22"/>
        <v>1.0270375734248465</v>
      </c>
      <c r="T197" s="32">
        <f t="shared" si="6"/>
        <v>-0.14440512112014464</v>
      </c>
      <c r="U197" s="32">
        <f t="shared" si="7"/>
        <v>-2.4055973321423325</v>
      </c>
      <c r="V197" s="34">
        <f t="shared" si="23"/>
        <v>-1.3663598903793868</v>
      </c>
      <c r="W197" s="32">
        <f t="shared" si="24"/>
        <v>86.15208300889385</v>
      </c>
      <c r="X197" s="32">
        <f t="shared" si="8"/>
        <v>9.146460861848501</v>
      </c>
      <c r="Y197" s="32">
        <f t="shared" si="9"/>
        <v>41.28934538090114</v>
      </c>
      <c r="Z197" s="34">
        <f t="shared" si="25"/>
        <v>-23.109448231201288</v>
      </c>
      <c r="AA197" s="14" t="str">
        <f t="shared" si="26"/>
        <v>NO</v>
      </c>
    </row>
    <row r="198" spans="1:27" ht="12.75">
      <c r="A198" s="33">
        <v>51</v>
      </c>
      <c r="B198" s="1">
        <f t="shared" si="0"/>
        <v>5.1000000000000005</v>
      </c>
      <c r="C198" s="40">
        <f t="shared" si="10"/>
        <v>86.15208300889385</v>
      </c>
      <c r="D198" s="40">
        <f t="shared" si="11"/>
        <v>41.28934538090114</v>
      </c>
      <c r="E198" s="40">
        <f t="shared" si="12"/>
        <v>9.146460861848501</v>
      </c>
      <c r="F198" s="40">
        <f t="shared" si="13"/>
        <v>-23.109448231201288</v>
      </c>
      <c r="G198" s="41">
        <f t="shared" si="14"/>
        <v>0.9146460861848502</v>
      </c>
      <c r="H198" s="42">
        <f t="shared" si="2"/>
        <v>-0.14440520194269152</v>
      </c>
      <c r="I198" s="42">
        <f t="shared" si="15"/>
        <v>-2.310944823120129</v>
      </c>
      <c r="J198" s="34">
        <f t="shared" si="16"/>
        <v>-1.3663597805129797</v>
      </c>
      <c r="K198" s="35">
        <f t="shared" si="3"/>
        <v>0.9603783904940926</v>
      </c>
      <c r="L198" s="32">
        <f t="shared" si="4"/>
        <v>-0.14293489451132427</v>
      </c>
      <c r="M198" s="32">
        <f t="shared" si="17"/>
        <v>-2.4264920642761356</v>
      </c>
      <c r="N198" s="34">
        <f t="shared" si="18"/>
        <v>-1.389481193818818</v>
      </c>
      <c r="O198" s="35">
        <f t="shared" si="19"/>
        <v>0.9626650057095548</v>
      </c>
      <c r="P198" s="32">
        <f t="shared" si="5"/>
        <v>-0.1429498270017192</v>
      </c>
      <c r="Q198" s="32">
        <f t="shared" si="20"/>
        <v>-2.4322694263339355</v>
      </c>
      <c r="R198" s="34">
        <f t="shared" si="21"/>
        <v>-1.389878247772522</v>
      </c>
      <c r="S198" s="35">
        <f t="shared" si="22"/>
        <v>1.0109125867558058</v>
      </c>
      <c r="T198" s="32">
        <f t="shared" si="6"/>
        <v>-0.1415015214082717</v>
      </c>
      <c r="U198" s="32">
        <f t="shared" si="7"/>
        <v>-2.5541717657535226</v>
      </c>
      <c r="V198" s="34">
        <f t="shared" si="23"/>
        <v>-1.4141073199244518</v>
      </c>
      <c r="W198" s="32">
        <f t="shared" si="24"/>
        <v>87.11402391978518</v>
      </c>
      <c r="X198" s="32">
        <f t="shared" si="8"/>
        <v>9.003514834118993</v>
      </c>
      <c r="Y198" s="32">
        <f t="shared" si="9"/>
        <v>38.85890545255217</v>
      </c>
      <c r="Z198" s="34">
        <f t="shared" si="25"/>
        <v>-24.49931256180464</v>
      </c>
      <c r="AA198" s="14" t="str">
        <f t="shared" si="26"/>
        <v>NO</v>
      </c>
    </row>
    <row r="199" spans="1:27" ht="12.75">
      <c r="A199" s="33">
        <v>52</v>
      </c>
      <c r="B199" s="1">
        <f t="shared" si="0"/>
        <v>5.2</v>
      </c>
      <c r="C199" s="40">
        <f t="shared" si="10"/>
        <v>87.11402391978518</v>
      </c>
      <c r="D199" s="40">
        <f t="shared" si="11"/>
        <v>38.85890545255217</v>
      </c>
      <c r="E199" s="40">
        <f t="shared" si="12"/>
        <v>9.003514834118993</v>
      </c>
      <c r="F199" s="40">
        <f t="shared" si="13"/>
        <v>-24.49931256180464</v>
      </c>
      <c r="G199" s="41">
        <f t="shared" si="14"/>
        <v>0.9003514834118994</v>
      </c>
      <c r="H199" s="42">
        <f t="shared" si="2"/>
        <v>-0.14150159818942606</v>
      </c>
      <c r="I199" s="42">
        <f t="shared" si="15"/>
        <v>-2.4499312561804643</v>
      </c>
      <c r="J199" s="34">
        <f t="shared" si="16"/>
        <v>-1.4141068278598121</v>
      </c>
      <c r="K199" s="35">
        <f t="shared" si="3"/>
        <v>0.9453690575824943</v>
      </c>
      <c r="L199" s="32">
        <f t="shared" si="4"/>
        <v>-0.1400753761604541</v>
      </c>
      <c r="M199" s="32">
        <f t="shared" si="17"/>
        <v>-2.572427818989487</v>
      </c>
      <c r="N199" s="34">
        <f t="shared" si="18"/>
        <v>-1.4394666068165087</v>
      </c>
      <c r="O199" s="35">
        <f t="shared" si="19"/>
        <v>0.947619936291024</v>
      </c>
      <c r="P199" s="32">
        <f t="shared" si="5"/>
        <v>-0.14008971528937778</v>
      </c>
      <c r="Q199" s="32">
        <f t="shared" si="20"/>
        <v>-2.5785526471299387</v>
      </c>
      <c r="R199" s="34">
        <f t="shared" si="21"/>
        <v>-1.4399279797951738</v>
      </c>
      <c r="S199" s="35">
        <f t="shared" si="22"/>
        <v>0.9951134770410018</v>
      </c>
      <c r="T199" s="32">
        <f t="shared" si="6"/>
        <v>-0.1386846246478006</v>
      </c>
      <c r="U199" s="32">
        <f t="shared" si="7"/>
        <v>-2.707786520893458</v>
      </c>
      <c r="V199" s="34">
        <f t="shared" si="23"/>
        <v>-1.466513987679134</v>
      </c>
      <c r="W199" s="32">
        <f t="shared" si="24"/>
        <v>88.06093107781851</v>
      </c>
      <c r="X199" s="32">
        <f t="shared" si="8"/>
        <v>8.863428766496178</v>
      </c>
      <c r="Y199" s="32">
        <f t="shared" si="9"/>
        <v>36.28229233433338</v>
      </c>
      <c r="Z199" s="34">
        <f t="shared" si="25"/>
        <v>-25.93921422659836</v>
      </c>
      <c r="AA199" s="14" t="str">
        <f t="shared" si="26"/>
        <v>NO</v>
      </c>
    </row>
    <row r="200" spans="1:27" ht="12.75">
      <c r="A200" s="33">
        <v>53</v>
      </c>
      <c r="B200" s="1">
        <f t="shared" si="0"/>
        <v>5.300000000000001</v>
      </c>
      <c r="C200" s="40">
        <f t="shared" si="10"/>
        <v>88.06093107781851</v>
      </c>
      <c r="D200" s="40">
        <f t="shared" si="11"/>
        <v>36.28229233433338</v>
      </c>
      <c r="E200" s="40">
        <f t="shared" si="12"/>
        <v>8.863428766496178</v>
      </c>
      <c r="F200" s="40">
        <f t="shared" si="13"/>
        <v>-25.93921422659836</v>
      </c>
      <c r="G200" s="41">
        <f t="shared" si="14"/>
        <v>0.8863428766496178</v>
      </c>
      <c r="H200" s="42">
        <f t="shared" si="2"/>
        <v>-0.1386846976276494</v>
      </c>
      <c r="I200" s="42">
        <f t="shared" si="15"/>
        <v>-2.593921422659836</v>
      </c>
      <c r="J200" s="34">
        <f t="shared" si="16"/>
        <v>-1.4665130025851572</v>
      </c>
      <c r="K200" s="35">
        <f t="shared" si="3"/>
        <v>0.9306600204820987</v>
      </c>
      <c r="L200" s="32">
        <f t="shared" si="4"/>
        <v>-0.13730081600775992</v>
      </c>
      <c r="M200" s="32">
        <f t="shared" si="17"/>
        <v>-2.723617493792828</v>
      </c>
      <c r="N200" s="34">
        <f t="shared" si="18"/>
        <v>-1.4943501908467074</v>
      </c>
      <c r="O200" s="35">
        <f t="shared" si="19"/>
        <v>0.9328758776737227</v>
      </c>
      <c r="P200" s="32">
        <f t="shared" si="5"/>
        <v>-0.13731459095707668</v>
      </c>
      <c r="Q200" s="32">
        <f t="shared" si="20"/>
        <v>-2.7301022973494775</v>
      </c>
      <c r="R200" s="34">
        <f t="shared" si="21"/>
        <v>-1.4948860974979234</v>
      </c>
      <c r="S200" s="35">
        <f t="shared" si="22"/>
        <v>0.9796304644169901</v>
      </c>
      <c r="T200" s="32">
        <f t="shared" si="6"/>
        <v>-0.1359510128977306</v>
      </c>
      <c r="U200" s="32">
        <f t="shared" si="7"/>
        <v>-2.866931652394784</v>
      </c>
      <c r="V200" s="34">
        <f t="shared" si="23"/>
        <v>-1.5240860887715062</v>
      </c>
      <c r="W200" s="32">
        <f t="shared" si="24"/>
        <v>88.99310526738155</v>
      </c>
      <c r="X200" s="32">
        <f t="shared" si="8"/>
        <v>8.726117679087002</v>
      </c>
      <c r="Y200" s="32">
        <f t="shared" si="9"/>
        <v>33.55424355811017</v>
      </c>
      <c r="Z200" s="34">
        <f t="shared" si="25"/>
        <v>-27.434059504606015</v>
      </c>
      <c r="AA200" s="14" t="str">
        <f t="shared" si="26"/>
        <v>NO</v>
      </c>
    </row>
    <row r="201" spans="1:27" ht="12.75">
      <c r="A201" s="33">
        <v>54</v>
      </c>
      <c r="B201" s="1">
        <f t="shared" si="0"/>
        <v>5.4</v>
      </c>
      <c r="C201" s="40">
        <f t="shared" si="10"/>
        <v>88.99310526738155</v>
      </c>
      <c r="D201" s="40">
        <f t="shared" si="11"/>
        <v>33.55424355811017</v>
      </c>
      <c r="E201" s="40">
        <f t="shared" si="12"/>
        <v>8.726117679087002</v>
      </c>
      <c r="F201" s="40">
        <f t="shared" si="13"/>
        <v>-27.434059504606015</v>
      </c>
      <c r="G201" s="41">
        <f t="shared" si="14"/>
        <v>0.8726117679087002</v>
      </c>
      <c r="H201" s="42">
        <f t="shared" si="2"/>
        <v>-0.13595108229988487</v>
      </c>
      <c r="I201" s="42">
        <f t="shared" si="15"/>
        <v>-2.743405950460602</v>
      </c>
      <c r="J201" s="34">
        <f t="shared" si="16"/>
        <v>-1.5240844726455494</v>
      </c>
      <c r="K201" s="35">
        <f t="shared" si="3"/>
        <v>0.9162423563041353</v>
      </c>
      <c r="L201" s="32">
        <f t="shared" si="4"/>
        <v>-0.13460788158649964</v>
      </c>
      <c r="M201" s="32">
        <f t="shared" si="17"/>
        <v>-2.880576247983632</v>
      </c>
      <c r="N201" s="34">
        <f t="shared" si="18"/>
        <v>-1.5546742696553792</v>
      </c>
      <c r="O201" s="35">
        <f t="shared" si="19"/>
        <v>0.918423885723907</v>
      </c>
      <c r="P201" s="32">
        <f t="shared" si="5"/>
        <v>-0.13462111983267136</v>
      </c>
      <c r="Q201" s="32">
        <f t="shared" si="20"/>
        <v>-2.887434762859783</v>
      </c>
      <c r="R201" s="34">
        <f t="shared" si="21"/>
        <v>-1.5552968145450716</v>
      </c>
      <c r="S201" s="35">
        <f t="shared" si="22"/>
        <v>0.964454156481091</v>
      </c>
      <c r="T201" s="32">
        <f t="shared" si="6"/>
        <v>-0.13329743499641808</v>
      </c>
      <c r="U201" s="32">
        <f t="shared" si="7"/>
        <v>-3.03214942674658</v>
      </c>
      <c r="V201" s="34">
        <f t="shared" si="23"/>
        <v>-1.58740724059561</v>
      </c>
      <c r="W201" s="32">
        <f t="shared" si="24"/>
        <v>89.91083833545586</v>
      </c>
      <c r="X201" s="32">
        <f t="shared" si="8"/>
        <v>8.591499925731227</v>
      </c>
      <c r="Y201" s="32">
        <f t="shared" si="9"/>
        <v>30.668980658294505</v>
      </c>
      <c r="Z201" s="34">
        <f t="shared" si="25"/>
        <v>-28.989298484879694</v>
      </c>
      <c r="AA201" s="14" t="str">
        <f t="shared" si="26"/>
        <v>NO</v>
      </c>
    </row>
    <row r="202" spans="1:27" ht="12.75">
      <c r="A202" s="33">
        <v>55</v>
      </c>
      <c r="B202" s="1">
        <f t="shared" si="0"/>
        <v>5.5</v>
      </c>
      <c r="C202" s="40">
        <f t="shared" si="10"/>
        <v>89.91083833545586</v>
      </c>
      <c r="D202" s="40">
        <f t="shared" si="11"/>
        <v>30.668980658294505</v>
      </c>
      <c r="E202" s="40">
        <f t="shared" si="12"/>
        <v>8.591499925731227</v>
      </c>
      <c r="F202" s="40">
        <f t="shared" si="13"/>
        <v>-28.989298484879694</v>
      </c>
      <c r="G202" s="41">
        <f t="shared" si="14"/>
        <v>0.8591499925731227</v>
      </c>
      <c r="H202" s="42">
        <f t="shared" si="2"/>
        <v>-0.13329750102929222</v>
      </c>
      <c r="I202" s="42">
        <f t="shared" si="15"/>
        <v>-2.8989298484879695</v>
      </c>
      <c r="J202" s="34">
        <f t="shared" si="16"/>
        <v>-1.5874048210119835</v>
      </c>
      <c r="K202" s="35">
        <f t="shared" si="3"/>
        <v>0.9021074922017789</v>
      </c>
      <c r="L202" s="32">
        <f t="shared" si="4"/>
        <v>-0.13199340223338243</v>
      </c>
      <c r="M202" s="32">
        <f t="shared" si="17"/>
        <v>-3.0438763409123677</v>
      </c>
      <c r="N202" s="34">
        <f t="shared" si="18"/>
        <v>-1.6210650925347878</v>
      </c>
      <c r="O202" s="35">
        <f t="shared" si="19"/>
        <v>0.9042553671832118</v>
      </c>
      <c r="P202" s="32">
        <f t="shared" si="5"/>
        <v>-0.13200612966261968</v>
      </c>
      <c r="Q202" s="32">
        <f t="shared" si="20"/>
        <v>-3.051123665533588</v>
      </c>
      <c r="R202" s="34">
        <f t="shared" si="21"/>
        <v>-1.6217886882620918</v>
      </c>
      <c r="S202" s="35">
        <f t="shared" si="22"/>
        <v>0.9495755292914438</v>
      </c>
      <c r="T202" s="32">
        <f t="shared" si="6"/>
        <v>-0.13072079689039062</v>
      </c>
      <c r="U202" s="32">
        <f t="shared" si="7"/>
        <v>-3.204042215041328</v>
      </c>
      <c r="V202" s="34">
        <f t="shared" si="23"/>
        <v>-1.6571526301357686</v>
      </c>
      <c r="W202" s="32">
        <f t="shared" si="24"/>
        <v>90.8144135422283</v>
      </c>
      <c r="X202" s="32">
        <f t="shared" si="8"/>
        <v>8.459497032112614</v>
      </c>
      <c r="Y202" s="32">
        <f t="shared" si="9"/>
        <v>27.62015197889097</v>
      </c>
      <c r="Z202" s="34">
        <f t="shared" si="25"/>
        <v>-30.611009320336613</v>
      </c>
      <c r="AA202" s="14" t="str">
        <f t="shared" si="26"/>
        <v>NO</v>
      </c>
    </row>
    <row r="203" spans="1:27" ht="12.75">
      <c r="A203" s="33">
        <v>56</v>
      </c>
      <c r="B203" s="1">
        <f t="shared" si="0"/>
        <v>5.6000000000000005</v>
      </c>
      <c r="C203" s="40">
        <f t="shared" si="10"/>
        <v>90.8144135422283</v>
      </c>
      <c r="D203" s="40">
        <f t="shared" si="11"/>
        <v>27.62015197889097</v>
      </c>
      <c r="E203" s="40">
        <f t="shared" si="12"/>
        <v>8.459497032112614</v>
      </c>
      <c r="F203" s="40">
        <f t="shared" si="13"/>
        <v>-30.611009320336613</v>
      </c>
      <c r="G203" s="41">
        <f t="shared" si="14"/>
        <v>0.8459497032112614</v>
      </c>
      <c r="H203" s="42">
        <f t="shared" si="2"/>
        <v>-0.13072085974837153</v>
      </c>
      <c r="I203" s="42">
        <f t="shared" si="15"/>
        <v>-3.0611009320336615</v>
      </c>
      <c r="J203" s="34">
        <f t="shared" si="16"/>
        <v>-1.6571491908386446</v>
      </c>
      <c r="K203" s="35">
        <f t="shared" si="3"/>
        <v>0.8882471883718245</v>
      </c>
      <c r="L203" s="32">
        <f t="shared" si="4"/>
        <v>-0.12945435975207983</v>
      </c>
      <c r="M203" s="32">
        <f t="shared" si="17"/>
        <v>-3.214155978635345</v>
      </c>
      <c r="N203" s="34">
        <f t="shared" si="18"/>
        <v>-1.69424841135459</v>
      </c>
      <c r="O203" s="35">
        <f t="shared" si="19"/>
        <v>0.8903620626298526</v>
      </c>
      <c r="P203" s="32">
        <f t="shared" si="5"/>
        <v>-0.12946660076669197</v>
      </c>
      <c r="Q203" s="32">
        <f t="shared" si="20"/>
        <v>-3.221808730965429</v>
      </c>
      <c r="R203" s="34">
        <f t="shared" si="21"/>
        <v>-1.6950903043725534</v>
      </c>
      <c r="S203" s="35">
        <f t="shared" si="22"/>
        <v>0.9349859094742468</v>
      </c>
      <c r="T203" s="32">
        <f t="shared" si="6"/>
        <v>-0.12821815261117334</v>
      </c>
      <c r="U203" s="32">
        <f t="shared" si="7"/>
        <v>-3.3832818051302045</v>
      </c>
      <c r="V203" s="34">
        <f t="shared" si="23"/>
        <v>-1.7341063153029481</v>
      </c>
      <c r="W203" s="32">
        <f t="shared" si="24"/>
        <v>91.70410589467645</v>
      </c>
      <c r="X203" s="32">
        <f t="shared" si="8"/>
        <v>8.3300335432131</v>
      </c>
      <c r="Y203" s="32">
        <f t="shared" si="9"/>
        <v>24.400766619496736</v>
      </c>
      <c r="Z203" s="34">
        <f t="shared" si="25"/>
        <v>-32.305998143269264</v>
      </c>
      <c r="AA203" s="14" t="str">
        <f t="shared" si="26"/>
        <v>SI</v>
      </c>
    </row>
    <row r="204" spans="1:27" ht="12.75">
      <c r="A204" s="33">
        <v>57</v>
      </c>
      <c r="B204" s="1">
        <f t="shared" si="0"/>
        <v>5.7</v>
      </c>
      <c r="C204" s="40">
        <f t="shared" si="10"/>
        <v>91.70410589467645</v>
      </c>
      <c r="D204" s="40">
        <f t="shared" si="11"/>
        <v>24.400766619496736</v>
      </c>
      <c r="E204" s="40">
        <f t="shared" si="12"/>
        <v>8.3300335432131</v>
      </c>
      <c r="F204" s="40">
        <f t="shared" si="13"/>
        <v>-32.305998143269264</v>
      </c>
      <c r="G204" s="41">
        <f t="shared" si="14"/>
        <v>0.83300335432131</v>
      </c>
      <c r="H204" s="42">
        <f t="shared" si="2"/>
        <v>-0.1282182124756889</v>
      </c>
      <c r="I204" s="42">
        <f t="shared" si="15"/>
        <v>-3.2305998143269266</v>
      </c>
      <c r="J204" s="34">
        <f t="shared" si="16"/>
        <v>-1.734101583924408</v>
      </c>
      <c r="K204" s="35">
        <f t="shared" si="3"/>
        <v>0.8746535220373755</v>
      </c>
      <c r="L204" s="32">
        <f t="shared" si="4"/>
        <v>-0.1269878796992643</v>
      </c>
      <c r="M204" s="32">
        <f t="shared" si="17"/>
        <v>-3.3921298050432727</v>
      </c>
      <c r="N204" s="34">
        <f t="shared" si="18"/>
        <v>-1.7750685802743</v>
      </c>
      <c r="O204" s="35">
        <f t="shared" si="19"/>
        <v>0.8767360304231787</v>
      </c>
      <c r="P204" s="32">
        <f t="shared" si="5"/>
        <v>-0.1269996573159587</v>
      </c>
      <c r="Q204" s="32">
        <f t="shared" si="20"/>
        <v>-3.40020630457909</v>
      </c>
      <c r="R204" s="34">
        <f t="shared" si="21"/>
        <v>-1.7760495165788264</v>
      </c>
      <c r="S204" s="35">
        <f t="shared" si="22"/>
        <v>0.9206769573636278</v>
      </c>
      <c r="T204" s="32">
        <f t="shared" si="6"/>
        <v>-0.12578669585097527</v>
      </c>
      <c r="U204" s="32">
        <f t="shared" si="7"/>
        <v>-3.570620444784835</v>
      </c>
      <c r="V204" s="34">
        <f t="shared" si="23"/>
        <v>-1.8191825060493436</v>
      </c>
      <c r="W204" s="32">
        <f t="shared" si="24"/>
        <v>92.58018246411079</v>
      </c>
      <c r="X204" s="32">
        <f t="shared" si="8"/>
        <v>8.203036879486914</v>
      </c>
      <c r="Y204" s="32">
        <f t="shared" si="9"/>
        <v>21.00311787310399</v>
      </c>
      <c r="Z204" s="34">
        <f t="shared" si="25"/>
        <v>-34.08191819054927</v>
      </c>
      <c r="AA204" s="14" t="str">
        <f t="shared" si="26"/>
        <v>NO</v>
      </c>
    </row>
    <row r="205" spans="1:27" ht="12.75">
      <c r="A205" s="33">
        <v>58</v>
      </c>
      <c r="B205" s="1">
        <f t="shared" si="0"/>
        <v>5.800000000000001</v>
      </c>
      <c r="C205" s="40">
        <f t="shared" si="10"/>
        <v>92.58018246411079</v>
      </c>
      <c r="D205" s="40">
        <f t="shared" si="11"/>
        <v>21.00311787310399</v>
      </c>
      <c r="E205" s="40">
        <f t="shared" si="12"/>
        <v>8.203036879486914</v>
      </c>
      <c r="F205" s="40">
        <f t="shared" si="13"/>
        <v>-34.08191819054927</v>
      </c>
      <c r="G205" s="41">
        <f t="shared" si="14"/>
        <v>0.8203036879486915</v>
      </c>
      <c r="H205" s="42">
        <f t="shared" si="2"/>
        <v>-0.12578675289147254</v>
      </c>
      <c r="I205" s="42">
        <f t="shared" si="15"/>
        <v>-3.408191819054927</v>
      </c>
      <c r="J205" s="34">
        <f t="shared" si="16"/>
        <v>-1.8191761379639335</v>
      </c>
      <c r="K205" s="35">
        <f t="shared" si="3"/>
        <v>0.861318872346126</v>
      </c>
      <c r="L205" s="32">
        <f t="shared" si="4"/>
        <v>-0.12459122324618803</v>
      </c>
      <c r="M205" s="32">
        <f t="shared" si="17"/>
        <v>-3.578601410007673</v>
      </c>
      <c r="N205" s="34">
        <f t="shared" si="18"/>
        <v>-1.8645121146288675</v>
      </c>
      <c r="O205" s="35">
        <f t="shared" si="19"/>
        <v>0.8633696315659978</v>
      </c>
      <c r="P205" s="32">
        <f t="shared" si="5"/>
        <v>-0.1246025591869968</v>
      </c>
      <c r="Q205" s="32">
        <f t="shared" si="20"/>
        <v>-3.587121889555311</v>
      </c>
      <c r="R205" s="34">
        <f t="shared" si="21"/>
        <v>-1.8656571884754385</v>
      </c>
      <c r="S205" s="35">
        <f t="shared" si="22"/>
        <v>0.9066406511052914</v>
      </c>
      <c r="T205" s="32">
        <f t="shared" si="6"/>
        <v>-0.12342375209223974</v>
      </c>
      <c r="U205" s="32">
        <f t="shared" si="7"/>
        <v>-3.7669040080104583</v>
      </c>
      <c r="V205" s="34">
        <f t="shared" si="23"/>
        <v>-1.9134519029195092</v>
      </c>
      <c r="W205" s="32">
        <f t="shared" si="24"/>
        <v>93.4429026885905</v>
      </c>
      <c r="X205" s="32">
        <f t="shared" si="8"/>
        <v>8.078437201178568</v>
      </c>
      <c r="Y205" s="32">
        <f t="shared" si="9"/>
        <v>17.41869413540543</v>
      </c>
      <c r="Z205" s="34">
        <f t="shared" si="25"/>
        <v>-35.947412631731275</v>
      </c>
      <c r="AA205" s="14" t="str">
        <f t="shared" si="26"/>
        <v>NO</v>
      </c>
    </row>
    <row r="206" spans="1:27" ht="12.75">
      <c r="A206" s="33">
        <v>59</v>
      </c>
      <c r="B206" s="1">
        <f t="shared" si="0"/>
        <v>5.9</v>
      </c>
      <c r="C206" s="40">
        <f t="shared" si="10"/>
        <v>93.4429026885905</v>
      </c>
      <c r="D206" s="40">
        <f t="shared" si="11"/>
        <v>17.41869413540543</v>
      </c>
      <c r="E206" s="40">
        <f t="shared" si="12"/>
        <v>8.078437201178568</v>
      </c>
      <c r="F206" s="40">
        <f t="shared" si="13"/>
        <v>-35.947412631731275</v>
      </c>
      <c r="G206" s="41">
        <f t="shared" si="14"/>
        <v>0.8078437201178569</v>
      </c>
      <c r="H206" s="42">
        <f t="shared" si="2"/>
        <v>-0.12342380646708045</v>
      </c>
      <c r="I206" s="42">
        <f t="shared" si="15"/>
        <v>-3.5947412631731277</v>
      </c>
      <c r="J206" s="34">
        <f t="shared" si="16"/>
        <v>-1.9134434598644028</v>
      </c>
      <c r="K206" s="35">
        <f t="shared" si="3"/>
        <v>0.8482359061237497</v>
      </c>
      <c r="L206" s="32">
        <f t="shared" si="4"/>
        <v>-0.12226177957276368</v>
      </c>
      <c r="M206" s="32">
        <f t="shared" si="17"/>
        <v>-3.7744783263317845</v>
      </c>
      <c r="N206" s="34">
        <f t="shared" si="18"/>
        <v>-1.9637369355615246</v>
      </c>
      <c r="O206" s="35">
        <f t="shared" si="19"/>
        <v>0.8502555154240444</v>
      </c>
      <c r="P206" s="32">
        <f t="shared" si="5"/>
        <v>-0.12227269434921503</v>
      </c>
      <c r="Q206" s="32">
        <f t="shared" si="20"/>
        <v>-3.783465179489717</v>
      </c>
      <c r="R206" s="34">
        <f t="shared" si="21"/>
        <v>-1.9650766796416907</v>
      </c>
      <c r="S206" s="35">
        <f t="shared" si="22"/>
        <v>0.8928692716602612</v>
      </c>
      <c r="T206" s="32">
        <f t="shared" si="6"/>
        <v>-0.1211267712498292</v>
      </c>
      <c r="U206" s="32">
        <f t="shared" si="7"/>
        <v>-3.9730877811220995</v>
      </c>
      <c r="V206" s="34">
        <f t="shared" si="23"/>
        <v>-2.0181745108966305</v>
      </c>
      <c r="W206" s="32">
        <f t="shared" si="24"/>
        <v>94.29251866106945</v>
      </c>
      <c r="X206" s="32">
        <f t="shared" si="8"/>
        <v>7.956167280251757</v>
      </c>
      <c r="Y206" s="32">
        <f t="shared" si="9"/>
        <v>13.638074792749059</v>
      </c>
      <c r="Z206" s="34">
        <f t="shared" si="25"/>
        <v>-37.912286831925854</v>
      </c>
      <c r="AA206" s="14" t="str">
        <f t="shared" si="26"/>
        <v>NO</v>
      </c>
    </row>
    <row r="207" spans="1:27" ht="12.75">
      <c r="A207" s="33">
        <v>60</v>
      </c>
      <c r="B207" s="1">
        <f t="shared" si="0"/>
        <v>6</v>
      </c>
      <c r="C207" s="40">
        <f t="shared" si="10"/>
        <v>94.29251866106945</v>
      </c>
      <c r="D207" s="40">
        <f t="shared" si="11"/>
        <v>13.638074792749059</v>
      </c>
      <c r="E207" s="40">
        <f t="shared" si="12"/>
        <v>7.956167280251757</v>
      </c>
      <c r="F207" s="40">
        <f t="shared" si="13"/>
        <v>-37.912286831925854</v>
      </c>
      <c r="G207" s="41">
        <f t="shared" si="14"/>
        <v>0.7956167280251757</v>
      </c>
      <c r="H207" s="42">
        <f t="shared" si="2"/>
        <v>-0.12112682310711102</v>
      </c>
      <c r="I207" s="42">
        <f t="shared" si="15"/>
        <v>-3.7912286831925854</v>
      </c>
      <c r="J207" s="34">
        <f t="shared" si="16"/>
        <v>-2.0181634324386053</v>
      </c>
      <c r="K207" s="35">
        <f t="shared" si="3"/>
        <v>0.8353975644264345</v>
      </c>
      <c r="L207" s="32">
        <f t="shared" si="4"/>
        <v>-0.11999705875469807</v>
      </c>
      <c r="M207" s="32">
        <f t="shared" si="17"/>
        <v>-3.980790117352215</v>
      </c>
      <c r="N207" s="34">
        <f t="shared" si="18"/>
        <v>-2.0741089203761103</v>
      </c>
      <c r="O207" s="35">
        <f t="shared" si="19"/>
        <v>0.8373866062464974</v>
      </c>
      <c r="P207" s="32">
        <f t="shared" si="5"/>
        <v>-0.12000757174579112</v>
      </c>
      <c r="Q207" s="32">
        <f t="shared" si="20"/>
        <v>-3.9902681890601963</v>
      </c>
      <c r="R207" s="34">
        <f t="shared" si="21"/>
        <v>-2.0756807173103113</v>
      </c>
      <c r="S207" s="35">
        <f t="shared" si="22"/>
        <v>0.8793553886498254</v>
      </c>
      <c r="T207" s="32">
        <f t="shared" si="6"/>
        <v>-0.1188933207880374</v>
      </c>
      <c r="U207" s="32">
        <f t="shared" si="7"/>
        <v>-4.190255502098605</v>
      </c>
      <c r="V207" s="34">
        <f t="shared" si="23"/>
        <v>-2.134840810207435</v>
      </c>
      <c r="W207" s="32">
        <f t="shared" si="24"/>
        <v>95.12927540407293</v>
      </c>
      <c r="X207" s="32">
        <f t="shared" si="8"/>
        <v>7.836162379435735</v>
      </c>
      <c r="Y207" s="32">
        <f t="shared" si="9"/>
        <v>9.650807993063056</v>
      </c>
      <c r="Z207" s="34">
        <f t="shared" si="25"/>
        <v>-39.987717418262335</v>
      </c>
      <c r="AA207" s="14" t="str">
        <f t="shared" si="26"/>
        <v>NO</v>
      </c>
    </row>
    <row r="208" spans="1:27" ht="12.75">
      <c r="A208" s="33">
        <v>61</v>
      </c>
      <c r="B208" s="1">
        <f t="shared" si="0"/>
        <v>6.1000000000000005</v>
      </c>
      <c r="C208" s="40">
        <f t="shared" si="10"/>
        <v>95.12927540407293</v>
      </c>
      <c r="D208" s="40">
        <f t="shared" si="11"/>
        <v>9.650807993063056</v>
      </c>
      <c r="E208" s="40">
        <f t="shared" si="12"/>
        <v>7.836162379435735</v>
      </c>
      <c r="F208" s="40">
        <f t="shared" si="13"/>
        <v>-39.987717418262335</v>
      </c>
      <c r="G208" s="41">
        <f t="shared" si="14"/>
        <v>0.7836162379435736</v>
      </c>
      <c r="H208" s="42">
        <f t="shared" si="2"/>
        <v>-0.11889337026634712</v>
      </c>
      <c r="I208" s="42">
        <f t="shared" si="15"/>
        <v>-3.998771741826234</v>
      </c>
      <c r="J208" s="34">
        <f t="shared" si="16"/>
        <v>-2.1348263753441223</v>
      </c>
      <c r="K208" s="35">
        <f t="shared" si="3"/>
        <v>0.8227970498407523</v>
      </c>
      <c r="L208" s="32">
        <f t="shared" si="4"/>
        <v>-0.11779468510748664</v>
      </c>
      <c r="M208" s="32">
        <f t="shared" si="17"/>
        <v>-4.198710328917545</v>
      </c>
      <c r="N208" s="34">
        <f t="shared" si="18"/>
        <v>-2.197247917260907</v>
      </c>
      <c r="O208" s="35">
        <f t="shared" si="19"/>
        <v>0.8247560904356113</v>
      </c>
      <c r="P208" s="32">
        <f t="shared" si="5"/>
        <v>-0.1178048146319784</v>
      </c>
      <c r="Q208" s="32">
        <f t="shared" si="20"/>
        <v>-4.208707258272111</v>
      </c>
      <c r="R208" s="34">
        <f t="shared" si="21"/>
        <v>-2.199097842643123</v>
      </c>
      <c r="S208" s="35">
        <f t="shared" si="22"/>
        <v>0.8660918469871346</v>
      </c>
      <c r="T208" s="32">
        <f t="shared" si="6"/>
        <v>-0.11672107927772869</v>
      </c>
      <c r="U208" s="32">
        <f t="shared" si="7"/>
        <v>-4.419642467653445</v>
      </c>
      <c r="V208" s="34">
        <f t="shared" si="23"/>
        <v>-2.2652238044231754</v>
      </c>
      <c r="W208" s="32">
        <f t="shared" si="24"/>
        <v>95.9534111316535</v>
      </c>
      <c r="X208" s="32">
        <f t="shared" si="8"/>
        <v>7.718360137931901</v>
      </c>
      <c r="Y208" s="32">
        <f t="shared" si="9"/>
        <v>5.445266429086558</v>
      </c>
      <c r="Z208" s="34">
        <f t="shared" si="25"/>
        <v>-42.186507701524896</v>
      </c>
      <c r="AA208" s="14" t="str">
        <f t="shared" si="26"/>
        <v>NO</v>
      </c>
    </row>
    <row r="209" spans="1:27" ht="12.75">
      <c r="A209" s="33">
        <v>62</v>
      </c>
      <c r="B209" s="1">
        <f t="shared" si="0"/>
        <v>6.2</v>
      </c>
      <c r="C209" s="40">
        <f t="shared" si="10"/>
        <v>95.9534111316535</v>
      </c>
      <c r="D209" s="40">
        <f t="shared" si="11"/>
        <v>5.445266429086558</v>
      </c>
      <c r="E209" s="40">
        <f t="shared" si="12"/>
        <v>7.718360137931901</v>
      </c>
      <c r="F209" s="40">
        <f t="shared" si="13"/>
        <v>-42.186507701524896</v>
      </c>
      <c r="G209" s="41">
        <f t="shared" si="14"/>
        <v>0.7718360137931901</v>
      </c>
      <c r="H209" s="42">
        <f t="shared" si="2"/>
        <v>-0.11672112650683406</v>
      </c>
      <c r="I209" s="42">
        <f t="shared" si="15"/>
        <v>-4.21865077015249</v>
      </c>
      <c r="J209" s="34">
        <f t="shared" si="16"/>
        <v>-2.26520507944308</v>
      </c>
      <c r="K209" s="35">
        <f t="shared" si="3"/>
        <v>0.8104278144828497</v>
      </c>
      <c r="L209" s="32">
        <f t="shared" si="4"/>
        <v>-0.11565239095403777</v>
      </c>
      <c r="M209" s="32">
        <f t="shared" si="17"/>
        <v>-4.429583308660114</v>
      </c>
      <c r="N209" s="34">
        <f t="shared" si="18"/>
        <v>-2.335086128266066</v>
      </c>
      <c r="O209" s="35">
        <f t="shared" si="19"/>
        <v>0.8123574045173326</v>
      </c>
      <c r="P209" s="32">
        <f t="shared" si="5"/>
        <v>-0.115662154337505</v>
      </c>
      <c r="Q209" s="32">
        <f t="shared" si="20"/>
        <v>-4.440129935585495</v>
      </c>
      <c r="R209" s="34">
        <f t="shared" si="21"/>
        <v>-2.337271379067085</v>
      </c>
      <c r="S209" s="35">
        <f t="shared" si="22"/>
        <v>0.8530717542449233</v>
      </c>
      <c r="T209" s="32">
        <f t="shared" si="6"/>
        <v>-0.11460783036173218</v>
      </c>
      <c r="U209" s="32">
        <f t="shared" si="7"/>
        <v>-4.6626637637110395</v>
      </c>
      <c r="V209" s="34">
        <f t="shared" si="23"/>
        <v>-2.411445355101883</v>
      </c>
      <c r="W209" s="32">
        <f t="shared" si="24"/>
        <v>96.76515749932658</v>
      </c>
      <c r="X209" s="32">
        <f t="shared" si="8"/>
        <v>7.6027004633566255</v>
      </c>
      <c r="Y209" s="32">
        <f t="shared" si="9"/>
        <v>1.008476258694099</v>
      </c>
      <c r="Z209" s="34">
        <f t="shared" si="25"/>
        <v>-44.52340194306011</v>
      </c>
      <c r="AA209" s="14" t="str">
        <f t="shared" si="26"/>
        <v>NO</v>
      </c>
    </row>
    <row r="210" spans="1:27" ht="12.75">
      <c r="A210" s="33">
        <v>63</v>
      </c>
      <c r="B210" s="1">
        <f t="shared" si="0"/>
        <v>6.300000000000001</v>
      </c>
      <c r="C210" s="40">
        <f t="shared" si="10"/>
        <v>96.76515749932658</v>
      </c>
      <c r="D210" s="40">
        <f t="shared" si="11"/>
        <v>1.008476258694099</v>
      </c>
      <c r="E210" s="40">
        <f t="shared" si="12"/>
        <v>7.6027004633566255</v>
      </c>
      <c r="F210" s="40">
        <f t="shared" si="13"/>
        <v>-44.52340194306011</v>
      </c>
      <c r="G210" s="41">
        <f t="shared" si="14"/>
        <v>0.7602700463356626</v>
      </c>
      <c r="H210" s="42">
        <f t="shared" si="2"/>
        <v>-0.11460787546321716</v>
      </c>
      <c r="I210" s="42">
        <f t="shared" si="15"/>
        <v>-4.452340194306011</v>
      </c>
      <c r="J210" s="34">
        <f t="shared" si="16"/>
        <v>-2.4114211221029316</v>
      </c>
      <c r="K210" s="35">
        <f t="shared" si="3"/>
        <v>0.7982835486524458</v>
      </c>
      <c r="L210" s="32">
        <f t="shared" si="4"/>
        <v>-0.11356801078539132</v>
      </c>
      <c r="M210" s="32">
        <f t="shared" si="17"/>
        <v>-4.674957204021311</v>
      </c>
      <c r="N210" s="34">
        <f t="shared" si="18"/>
        <v>-2.489942806765561</v>
      </c>
      <c r="O210" s="35">
        <f t="shared" si="19"/>
        <v>0.8001842237682848</v>
      </c>
      <c r="P210" s="32">
        <f t="shared" si="5"/>
        <v>-0.11357742442248775</v>
      </c>
      <c r="Q210" s="32">
        <f t="shared" si="20"/>
        <v>-4.686088054507077</v>
      </c>
      <c r="R210" s="34">
        <f t="shared" si="21"/>
        <v>-2.492534932163036</v>
      </c>
      <c r="S210" s="35">
        <f t="shared" si="22"/>
        <v>0.8402884687124911</v>
      </c>
      <c r="T210" s="32">
        <f t="shared" si="6"/>
        <v>-0.11255145709919061</v>
      </c>
      <c r="U210" s="32">
        <f t="shared" si="7"/>
        <v>-4.920948999756718</v>
      </c>
      <c r="V210" s="34">
        <f t="shared" si="23"/>
        <v>-2.5760614635965333</v>
      </c>
      <c r="W210" s="32">
        <f t="shared" si="24"/>
        <v>97.56473984264152</v>
      </c>
      <c r="X210" s="32">
        <f t="shared" si="8"/>
        <v>7.489125429526931</v>
      </c>
      <c r="Y210" s="32">
        <f t="shared" si="9"/>
        <v>-3.6740870264924856</v>
      </c>
      <c r="Z210" s="34">
        <f t="shared" si="25"/>
        <v>-47.015474953652884</v>
      </c>
      <c r="AA210" s="14" t="str">
        <f t="shared" si="26"/>
        <v>NO</v>
      </c>
    </row>
    <row r="211" spans="1:27" ht="12.75">
      <c r="A211" s="33">
        <v>64</v>
      </c>
      <c r="B211" s="1">
        <f aca="true" t="shared" si="27" ref="B211:B247">A211*$D$104</f>
        <v>6.4</v>
      </c>
      <c r="C211" s="40">
        <f t="shared" si="10"/>
        <v>97.56473984264152</v>
      </c>
      <c r="D211" s="40">
        <f t="shared" si="11"/>
        <v>-3.6740870264924856</v>
      </c>
      <c r="E211" s="40">
        <f t="shared" si="12"/>
        <v>7.489125429526931</v>
      </c>
      <c r="F211" s="40">
        <f t="shared" si="13"/>
        <v>-47.015474953652884</v>
      </c>
      <c r="G211" s="41">
        <f t="shared" si="14"/>
        <v>0.7489125429526932</v>
      </c>
      <c r="H211" s="42">
        <f t="shared" si="2"/>
        <v>-0.11255150018704026</v>
      </c>
      <c r="I211" s="42">
        <f t="shared" si="15"/>
        <v>-4.701547495365289</v>
      </c>
      <c r="J211" s="34">
        <f t="shared" si="16"/>
        <v>-2.5760301214719057</v>
      </c>
      <c r="K211" s="35">
        <f t="shared" si="3"/>
        <v>0.7863581701003278</v>
      </c>
      <c r="L211" s="32">
        <f t="shared" si="4"/>
        <v>-0.11153947578644917</v>
      </c>
      <c r="M211" s="32">
        <f t="shared" si="17"/>
        <v>-4.936624870133553</v>
      </c>
      <c r="N211" s="34">
        <f t="shared" si="18"/>
        <v>-2.6646206907758057</v>
      </c>
      <c r="O211" s="35">
        <f t="shared" si="19"/>
        <v>0.7882304514577095</v>
      </c>
      <c r="P211" s="32">
        <f t="shared" si="5"/>
        <v>-0.11154855519874286</v>
      </c>
      <c r="Q211" s="32">
        <f t="shared" si="20"/>
        <v>-4.948378738871966</v>
      </c>
      <c r="R211" s="34">
        <f t="shared" si="21"/>
        <v>-2.667709935539996</v>
      </c>
      <c r="S211" s="35">
        <f t="shared" si="22"/>
        <v>0.827735588098464</v>
      </c>
      <c r="T211" s="32">
        <f t="shared" si="6"/>
        <v>-0.11054993666191033</v>
      </c>
      <c r="U211" s="32">
        <f t="shared" si="7"/>
        <v>-5.196385369252486</v>
      </c>
      <c r="V211" s="34">
        <f t="shared" si="23"/>
        <v>-2.762172943988973</v>
      </c>
      <c r="W211" s="32">
        <f t="shared" si="24"/>
        <v>98.35237740500273</v>
      </c>
      <c r="X211" s="32">
        <f t="shared" si="8"/>
        <v>7.377579179723709</v>
      </c>
      <c r="Y211" s="32">
        <f t="shared" si="9"/>
        <v>-8.618743706930621</v>
      </c>
      <c r="Z211" s="34">
        <f t="shared" si="25"/>
        <v>-49.6826190066683</v>
      </c>
      <c r="AA211" s="14" t="str">
        <f aca="true" t="shared" si="28" ref="AA211:AA247">IF(AND(AND((C211&gt;=($E$77-1)),(C211&lt;=($E$77+1))),AND((D211&gt;=($E$78-1)),(D211&lt;=($E$78+1)))),"SI","NO")</f>
        <v>NO</v>
      </c>
    </row>
    <row r="212" spans="1:27" ht="12.75">
      <c r="A212" s="33">
        <v>65</v>
      </c>
      <c r="B212" s="1">
        <f t="shared" si="27"/>
        <v>6.5</v>
      </c>
      <c r="C212" s="40">
        <f t="shared" si="10"/>
        <v>98.35237740500273</v>
      </c>
      <c r="D212" s="40">
        <f t="shared" si="11"/>
        <v>-8.618743706930621</v>
      </c>
      <c r="E212" s="40">
        <f t="shared" si="12"/>
        <v>7.377579179723709</v>
      </c>
      <c r="F212" s="40">
        <f t="shared" si="13"/>
        <v>-49.6826190066683</v>
      </c>
      <c r="G212" s="41">
        <f t="shared" si="14"/>
        <v>0.7377579179723709</v>
      </c>
      <c r="H212" s="42">
        <f aca="true" t="shared" si="29" ref="H212:H247">$D$104*(-$B$91*$B$88*$B$87/(2*$B$85))*(E212-$E$91)^2</f>
        <v>-0.11054997784304862</v>
      </c>
      <c r="I212" s="42">
        <f t="shared" si="15"/>
        <v>-4.96826190066683</v>
      </c>
      <c r="J212" s="34">
        <f t="shared" si="16"/>
        <v>-2.7621323697421967</v>
      </c>
      <c r="K212" s="35">
        <f aca="true" t="shared" si="30" ref="K212:K247">$D$104*(E212+(G212/2))</f>
        <v>0.7746458138709894</v>
      </c>
      <c r="L212" s="32">
        <f aca="true" t="shared" si="31" ref="L212:L247">$D$104*(-$B$91*$B$88*$B$87/(2*$B$85))*(E212-$E$91+(H212/2))^2</f>
        <v>-0.10956480870087311</v>
      </c>
      <c r="M212" s="32">
        <f t="shared" si="17"/>
        <v>-5.2166749957001715</v>
      </c>
      <c r="N212" s="34">
        <f t="shared" si="18"/>
        <v>-2.862531707593965</v>
      </c>
      <c r="O212" s="35">
        <f t="shared" si="19"/>
        <v>0.7764902086659204</v>
      </c>
      <c r="P212" s="32">
        <f aca="true" t="shared" si="32" ref="P212:P247">$D$104*(-$B$91*$B$88*$B$87/(2*$B$85))*(E212-$E$91+(L212/2))^2</f>
        <v>-0.10957356859061282</v>
      </c>
      <c r="Q212" s="32">
        <f t="shared" si="20"/>
        <v>-5.229095650451839</v>
      </c>
      <c r="R212" s="34">
        <f t="shared" si="21"/>
        <v>-2.866232916995175</v>
      </c>
      <c r="S212" s="35">
        <f t="shared" si="22"/>
        <v>0.815406938838963</v>
      </c>
      <c r="T212" s="32">
        <f aca="true" t="shared" si="33" ref="T212:T247">$D$104*(-$B$91*$B$88*$B$87/(2*$B$85))*(E212-$E$91+P212)^2</f>
        <v>-0.10860133535789443</v>
      </c>
      <c r="U212" s="32">
        <f aca="true" t="shared" si="34" ref="U212:U247">$D$104*(F212+Q212)</f>
        <v>-5.491171465712014</v>
      </c>
      <c r="V212" s="34">
        <f t="shared" si="23"/>
        <v>-2.9735705061611877</v>
      </c>
      <c r="W212" s="32">
        <f t="shared" si="24"/>
        <v>99.12828355531693</v>
      </c>
      <c r="X212" s="32">
        <f aca="true" t="shared" si="35" ref="X212:X247">E212+(H212+2*L212+2*P212+T212)/6</f>
        <v>7.268007835093056</v>
      </c>
      <c r="Y212" s="32">
        <f aca="true" t="shared" si="36" ref="Y212:Y247">D212+(I212+2*M212+2*Q212+U212)/6</f>
        <v>-13.843906150044432</v>
      </c>
      <c r="Z212" s="34">
        <f t="shared" si="25"/>
        <v>-52.54815769418191</v>
      </c>
      <c r="AA212" s="14" t="str">
        <f t="shared" si="28"/>
        <v>NO</v>
      </c>
    </row>
    <row r="213" spans="1:27" ht="12.75">
      <c r="A213" s="33">
        <v>66</v>
      </c>
      <c r="B213" s="1">
        <f t="shared" si="27"/>
        <v>6.6000000000000005</v>
      </c>
      <c r="C213" s="40">
        <f aca="true" t="shared" si="37" ref="C213:C247">W212</f>
        <v>99.12828355531693</v>
      </c>
      <c r="D213" s="40">
        <f aca="true" t="shared" si="38" ref="D213:D247">Y212</f>
        <v>-13.843906150044432</v>
      </c>
      <c r="E213" s="40">
        <f aca="true" t="shared" si="39" ref="E213:E247">X212</f>
        <v>7.268007835093056</v>
      </c>
      <c r="F213" s="40">
        <f aca="true" t="shared" si="40" ref="F213:F247">Z212</f>
        <v>-52.54815769418191</v>
      </c>
      <c r="G213" s="41">
        <f aca="true" t="shared" si="41" ref="G213:G247">$D$104*E213</f>
        <v>0.7268007835093057</v>
      </c>
      <c r="H213" s="42">
        <f t="shared" si="29"/>
        <v>-0.10860137473267968</v>
      </c>
      <c r="I213" s="42">
        <f aca="true" t="shared" si="42" ref="I213:I247">$D$104*F213</f>
        <v>-5.254815769418191</v>
      </c>
      <c r="J213" s="34">
        <f aca="true" t="shared" si="43" ref="J213:J247">$D$104*(-$B$92-(($B$91*$B$88*$B$87/(2*$B$85))*(F213)^2))</f>
        <v>-2.973517858310613</v>
      </c>
      <c r="K213" s="35">
        <f t="shared" si="30"/>
        <v>0.7631408226847709</v>
      </c>
      <c r="L213" s="32">
        <f t="shared" si="31"/>
        <v>-0.10764211901134507</v>
      </c>
      <c r="M213" s="32">
        <f aca="true" t="shared" si="44" ref="M213:M247">$D$104*(F213+(I213/2))</f>
        <v>-5.517556557889101</v>
      </c>
      <c r="N213" s="34">
        <f aca="true" t="shared" si="45" ref="N213:N247">$D$104*(-$B$92-(($B$91*$B$88*$B$87/(2*$B$85))*(F213+(J213/2))^2))</f>
        <v>-3.087862556347625</v>
      </c>
      <c r="O213" s="35">
        <f aca="true" t="shared" si="46" ref="O213:O247">$D$104*(E213+(K213/2))</f>
        <v>0.7649578246435441</v>
      </c>
      <c r="P213" s="32">
        <f t="shared" si="32"/>
        <v>-0.10765057331147593</v>
      </c>
      <c r="Q213" s="32">
        <f aca="true" t="shared" si="47" ref="Q213:Q247">$D$104*(F213+(M213/2))</f>
        <v>-5.530693597312646</v>
      </c>
      <c r="R213" s="34">
        <f aca="true" t="shared" si="48" ref="R213:R247">$D$104*(-$B$92-(($B$91*$B$88*$B$87/(2*$B$85))*(F213+(N213/2))^2))</f>
        <v>-3.092323301845141</v>
      </c>
      <c r="S213" s="35">
        <f aca="true" t="shared" si="49" ref="S213:S247">$D$104*(E213+O213)</f>
        <v>0.8032965659736601</v>
      </c>
      <c r="T213" s="32">
        <f t="shared" si="33"/>
        <v>-0.10670380395919318</v>
      </c>
      <c r="U213" s="32">
        <f t="shared" si="34"/>
        <v>-5.807885129149456</v>
      </c>
      <c r="V213" s="34">
        <f aca="true" t="shared" si="50" ref="V213:V247">$D$104*(-$B$92-(($B$91*$B$88*$B$87/(2*$B$85))*(F213+R213)^2))</f>
        <v>-3.214927039327465</v>
      </c>
      <c r="W213" s="32">
        <f aca="true" t="shared" si="51" ref="W213:W247">C213+(G213+2*K213+2*O213+S213)/6</f>
        <v>99.89266599600685</v>
      </c>
      <c r="X213" s="32">
        <f t="shared" si="35"/>
        <v>7.1603594078701365</v>
      </c>
      <c r="Y213" s="32">
        <f t="shared" si="36"/>
        <v>-19.370439684872956</v>
      </c>
      <c r="Z213" s="34">
        <f aca="true" t="shared" si="52" ref="Z213:Z247">F213+(J213+2*N213+2*R213+V213)/6</f>
        <v>-55.639627129852514</v>
      </c>
      <c r="AA213" s="14" t="str">
        <f t="shared" si="28"/>
        <v>NO</v>
      </c>
    </row>
    <row r="214" spans="1:27" ht="12.75">
      <c r="A214" s="33">
        <v>67</v>
      </c>
      <c r="B214" s="1">
        <f t="shared" si="27"/>
        <v>6.7</v>
      </c>
      <c r="C214" s="40">
        <f t="shared" si="37"/>
        <v>99.89266599600685</v>
      </c>
      <c r="D214" s="40">
        <f t="shared" si="38"/>
        <v>-19.370439684872956</v>
      </c>
      <c r="E214" s="40">
        <f t="shared" si="39"/>
        <v>7.1603594078701365</v>
      </c>
      <c r="F214" s="40">
        <f t="shared" si="40"/>
        <v>-55.639627129852514</v>
      </c>
      <c r="G214" s="41">
        <f t="shared" si="41"/>
        <v>0.7160359407870137</v>
      </c>
      <c r="H214" s="42">
        <f t="shared" si="29"/>
        <v>-0.10670384162187495</v>
      </c>
      <c r="I214" s="42">
        <f t="shared" si="42"/>
        <v>-5.563962712985251</v>
      </c>
      <c r="J214" s="34">
        <f t="shared" si="43"/>
        <v>-3.2148584755744225</v>
      </c>
      <c r="K214" s="35">
        <f t="shared" si="30"/>
        <v>0.7518377378263644</v>
      </c>
      <c r="L214" s="32">
        <f t="shared" si="31"/>
        <v>-0.1057695984132491</v>
      </c>
      <c r="M214" s="32">
        <f t="shared" si="44"/>
        <v>-5.842160848634514</v>
      </c>
      <c r="N214" s="34">
        <f t="shared" si="45"/>
        <v>-3.345795302157206</v>
      </c>
      <c r="O214" s="35">
        <f t="shared" si="46"/>
        <v>0.7536278276783319</v>
      </c>
      <c r="P214" s="32">
        <f t="shared" si="32"/>
        <v>-0.10577776033396899</v>
      </c>
      <c r="Q214" s="32">
        <f t="shared" si="47"/>
        <v>-5.856070755416977</v>
      </c>
      <c r="R214" s="34">
        <f t="shared" si="48"/>
        <v>-3.3512072109144393</v>
      </c>
      <c r="S214" s="35">
        <f t="shared" si="49"/>
        <v>0.7913987235548469</v>
      </c>
      <c r="T214" s="32">
        <f t="shared" si="33"/>
        <v>-0.10485557331298942</v>
      </c>
      <c r="U214" s="32">
        <f t="shared" si="34"/>
        <v>-6.14956978852695</v>
      </c>
      <c r="V214" s="34">
        <f t="shared" si="50"/>
        <v>-3.4920554949162943</v>
      </c>
      <c r="W214" s="32">
        <f t="shared" si="51"/>
        <v>100.64572696189873</v>
      </c>
      <c r="X214" s="32">
        <f t="shared" si="35"/>
        <v>7.054583719131919</v>
      </c>
      <c r="Y214" s="32">
        <f t="shared" si="36"/>
        <v>-25.222105636475487</v>
      </c>
      <c r="Z214" s="34">
        <f t="shared" si="52"/>
        <v>-58.989780295958184</v>
      </c>
      <c r="AA214" s="14" t="str">
        <f t="shared" si="28"/>
        <v>NO</v>
      </c>
    </row>
    <row r="215" spans="1:27" ht="12.75">
      <c r="A215" s="33">
        <v>68</v>
      </c>
      <c r="B215" s="1">
        <f t="shared" si="27"/>
        <v>6.800000000000001</v>
      </c>
      <c r="C215" s="40">
        <f t="shared" si="37"/>
        <v>100.64572696189873</v>
      </c>
      <c r="D215" s="40">
        <f t="shared" si="38"/>
        <v>-25.222105636475487</v>
      </c>
      <c r="E215" s="40">
        <f t="shared" si="39"/>
        <v>7.054583719131919</v>
      </c>
      <c r="F215" s="40">
        <f t="shared" si="40"/>
        <v>-58.989780295958184</v>
      </c>
      <c r="G215" s="41">
        <f t="shared" si="41"/>
        <v>0.7054583719131919</v>
      </c>
      <c r="H215" s="42">
        <f t="shared" si="29"/>
        <v>-0.10485560935212962</v>
      </c>
      <c r="I215" s="42">
        <f t="shared" si="42"/>
        <v>-5.898978029595819</v>
      </c>
      <c r="J215" s="34">
        <f t="shared" si="43"/>
        <v>-3.4919657609299075</v>
      </c>
      <c r="K215" s="35">
        <f t="shared" si="30"/>
        <v>0.7407312905088516</v>
      </c>
      <c r="L215" s="32">
        <f t="shared" si="31"/>
        <v>-0.10394551656153601</v>
      </c>
      <c r="M215" s="32">
        <f t="shared" si="44"/>
        <v>-6.19392693107561</v>
      </c>
      <c r="N215" s="34">
        <f t="shared" si="45"/>
        <v>-3.642804895383547</v>
      </c>
      <c r="O215" s="35">
        <f t="shared" si="46"/>
        <v>0.7424949364386345</v>
      </c>
      <c r="P215" s="32">
        <f t="shared" si="32"/>
        <v>-0.10395339863365971</v>
      </c>
      <c r="Q215" s="32">
        <f t="shared" si="47"/>
        <v>-6.208674376149599</v>
      </c>
      <c r="R215" s="34">
        <f t="shared" si="48"/>
        <v>-3.6494196741002174</v>
      </c>
      <c r="S215" s="35">
        <f t="shared" si="49"/>
        <v>0.7797078655570555</v>
      </c>
      <c r="T215" s="32">
        <f t="shared" si="33"/>
        <v>-0.10305495021646273</v>
      </c>
      <c r="U215" s="32">
        <f t="shared" si="34"/>
        <v>-6.519845467210779</v>
      </c>
      <c r="V215" s="34">
        <f t="shared" si="50"/>
        <v>-3.8122592483070883</v>
      </c>
      <c r="W215" s="32">
        <f t="shared" si="51"/>
        <v>101.3876634104596</v>
      </c>
      <c r="X215" s="32">
        <f t="shared" si="35"/>
        <v>6.950632320805422</v>
      </c>
      <c r="Y215" s="32">
        <f t="shared" si="36"/>
        <v>-31.426109988351655</v>
      </c>
      <c r="Z215" s="34">
        <f t="shared" si="52"/>
        <v>-62.637892653992274</v>
      </c>
      <c r="AA215" s="14" t="str">
        <f t="shared" si="28"/>
        <v>NO</v>
      </c>
    </row>
    <row r="216" spans="1:27" ht="12.75">
      <c r="A216" s="33">
        <v>69</v>
      </c>
      <c r="B216" s="1">
        <f t="shared" si="27"/>
        <v>6.9</v>
      </c>
      <c r="C216" s="40">
        <f t="shared" si="37"/>
        <v>101.3876634104596</v>
      </c>
      <c r="D216" s="40">
        <f t="shared" si="38"/>
        <v>-31.426109988351655</v>
      </c>
      <c r="E216" s="40">
        <f t="shared" si="39"/>
        <v>6.950632320805422</v>
      </c>
      <c r="F216" s="40">
        <f t="shared" si="40"/>
        <v>-62.637892653992274</v>
      </c>
      <c r="G216" s="41">
        <f t="shared" si="41"/>
        <v>0.6950632320805422</v>
      </c>
      <c r="H216" s="42">
        <f t="shared" si="29"/>
        <v>-0.1030549847153246</v>
      </c>
      <c r="I216" s="42">
        <f t="shared" si="42"/>
        <v>-6.263789265399228</v>
      </c>
      <c r="J216" s="34">
        <f t="shared" si="43"/>
        <v>-3.812141069528312</v>
      </c>
      <c r="K216" s="35">
        <f t="shared" si="30"/>
        <v>0.7298163936845694</v>
      </c>
      <c r="L216" s="32">
        <f t="shared" si="31"/>
        <v>-0.10216821707208888</v>
      </c>
      <c r="M216" s="32">
        <f t="shared" si="44"/>
        <v>-6.576978728669189</v>
      </c>
      <c r="N216" s="34">
        <f t="shared" si="45"/>
        <v>-3.987065858721504</v>
      </c>
      <c r="O216" s="35">
        <f t="shared" si="46"/>
        <v>0.7315540517647707</v>
      </c>
      <c r="P216" s="32">
        <f t="shared" si="32"/>
        <v>-0.1021758311874639</v>
      </c>
      <c r="Q216" s="32">
        <f t="shared" si="47"/>
        <v>-6.592638201832688</v>
      </c>
      <c r="R216" s="34">
        <f t="shared" si="48"/>
        <v>-3.9952183130462595</v>
      </c>
      <c r="S216" s="35">
        <f t="shared" si="49"/>
        <v>0.7682186372570193</v>
      </c>
      <c r="T216" s="32">
        <f t="shared" si="33"/>
        <v>-0.10130031353746986</v>
      </c>
      <c r="U216" s="32">
        <f t="shared" si="34"/>
        <v>-6.923053085582497</v>
      </c>
      <c r="V216" s="34">
        <f t="shared" si="50"/>
        <v>-4.184814876387676</v>
      </c>
      <c r="W216" s="32">
        <f t="shared" si="51"/>
        <v>102.1186672038323</v>
      </c>
      <c r="X216" s="32">
        <f t="shared" si="35"/>
        <v>6.848458421676772</v>
      </c>
      <c r="Y216" s="32">
        <f t="shared" si="36"/>
        <v>-38.0137893570159</v>
      </c>
      <c r="Z216" s="34">
        <f t="shared" si="52"/>
        <v>-66.63148003556753</v>
      </c>
      <c r="AA216" s="14" t="str">
        <f t="shared" si="28"/>
        <v>NO</v>
      </c>
    </row>
    <row r="217" spans="1:27" ht="12.75">
      <c r="A217" s="33">
        <v>70</v>
      </c>
      <c r="B217" s="1">
        <f t="shared" si="27"/>
        <v>7</v>
      </c>
      <c r="C217" s="40">
        <f t="shared" si="37"/>
        <v>102.1186672038323</v>
      </c>
      <c r="D217" s="40">
        <f t="shared" si="38"/>
        <v>-38.0137893570159</v>
      </c>
      <c r="E217" s="40">
        <f t="shared" si="39"/>
        <v>6.848458421676772</v>
      </c>
      <c r="F217" s="40">
        <f t="shared" si="40"/>
        <v>-66.63148003556753</v>
      </c>
      <c r="G217" s="41">
        <f t="shared" si="41"/>
        <v>0.6848458421676772</v>
      </c>
      <c r="H217" s="42">
        <f t="shared" si="29"/>
        <v>-0.10130034657437718</v>
      </c>
      <c r="I217" s="42">
        <f t="shared" si="42"/>
        <v>-6.663148003556754</v>
      </c>
      <c r="J217" s="34">
        <f t="shared" si="43"/>
        <v>-4.184658043291141</v>
      </c>
      <c r="K217" s="35">
        <f t="shared" si="30"/>
        <v>0.7190881342760611</v>
      </c>
      <c r="L217" s="32">
        <f t="shared" si="31"/>
        <v>-0.10043611376033311</v>
      </c>
      <c r="M217" s="32">
        <f t="shared" si="44"/>
        <v>-6.996305403734592</v>
      </c>
      <c r="N217" s="34">
        <f t="shared" si="45"/>
        <v>-4.389016419497957</v>
      </c>
      <c r="O217" s="35">
        <f t="shared" si="46"/>
        <v>0.7208002488814803</v>
      </c>
      <c r="P217" s="32">
        <f t="shared" si="32"/>
        <v>-0.10044347120953107</v>
      </c>
      <c r="Q217" s="32">
        <f t="shared" si="47"/>
        <v>-7.012963273743484</v>
      </c>
      <c r="R217" s="34">
        <f t="shared" si="48"/>
        <v>-4.399158093253157</v>
      </c>
      <c r="S217" s="35">
        <f t="shared" si="49"/>
        <v>0.7569258670558252</v>
      </c>
      <c r="T217" s="32">
        <f t="shared" si="33"/>
        <v>-0.09959011056444163</v>
      </c>
      <c r="U217" s="32">
        <f t="shared" si="34"/>
        <v>-7.364444330931102</v>
      </c>
      <c r="V217" s="34">
        <f t="shared" si="50"/>
        <v>-4.621647793633699</v>
      </c>
      <c r="W217" s="32">
        <f t="shared" si="51"/>
        <v>102.83892528308873</v>
      </c>
      <c r="X217" s="32">
        <f t="shared" si="35"/>
        <v>6.7480168171636805</v>
      </c>
      <c r="Y217" s="32">
        <f t="shared" si="36"/>
        <v>-45.0214776385899</v>
      </c>
      <c r="Z217" s="34">
        <f t="shared" si="52"/>
        <v>-71.02858917930538</v>
      </c>
      <c r="AA217" s="14" t="str">
        <f t="shared" si="28"/>
        <v>NO</v>
      </c>
    </row>
    <row r="218" spans="1:27" ht="12.75">
      <c r="A218" s="33">
        <v>71</v>
      </c>
      <c r="B218" s="1">
        <f t="shared" si="27"/>
        <v>7.1000000000000005</v>
      </c>
      <c r="C218" s="40">
        <f t="shared" si="37"/>
        <v>102.83892528308873</v>
      </c>
      <c r="D218" s="40">
        <f t="shared" si="38"/>
        <v>-45.0214776385899</v>
      </c>
      <c r="E218" s="40">
        <f t="shared" si="39"/>
        <v>6.7480168171636805</v>
      </c>
      <c r="F218" s="40">
        <f t="shared" si="40"/>
        <v>-71.02858917930538</v>
      </c>
      <c r="G218" s="41">
        <f t="shared" si="41"/>
        <v>0.6748016817163681</v>
      </c>
      <c r="H218" s="42">
        <f t="shared" si="29"/>
        <v>-0.09959014221311085</v>
      </c>
      <c r="I218" s="42">
        <f t="shared" si="42"/>
        <v>-7.102858917930539</v>
      </c>
      <c r="J218" s="34">
        <f t="shared" si="43"/>
        <v>-4.621437760438439</v>
      </c>
      <c r="K218" s="35">
        <f t="shared" si="30"/>
        <v>0.7085417658021864</v>
      </c>
      <c r="L218" s="32">
        <f t="shared" si="31"/>
        <v>-0.09874768710113942</v>
      </c>
      <c r="M218" s="32">
        <f t="shared" si="44"/>
        <v>-7.458001863827066</v>
      </c>
      <c r="N218" s="34">
        <f t="shared" si="45"/>
        <v>-4.86215377103876</v>
      </c>
      <c r="O218" s="35">
        <f t="shared" si="46"/>
        <v>0.7102287700064774</v>
      </c>
      <c r="P218" s="32">
        <f t="shared" si="32"/>
        <v>-0.09875479860862783</v>
      </c>
      <c r="Q218" s="32">
        <f t="shared" si="47"/>
        <v>-7.475759011121892</v>
      </c>
      <c r="R218" s="34">
        <f t="shared" si="48"/>
        <v>-4.874903038603335</v>
      </c>
      <c r="S218" s="35">
        <f t="shared" si="49"/>
        <v>0.7458245587170158</v>
      </c>
      <c r="T218" s="32">
        <f t="shared" si="33"/>
        <v>-0.09792285357014721</v>
      </c>
      <c r="U218" s="32">
        <f t="shared" si="34"/>
        <v>-7.850434819042729</v>
      </c>
      <c r="V218" s="34">
        <f t="shared" si="50"/>
        <v>-5.138294098449961</v>
      </c>
      <c r="W218" s="32">
        <f t="shared" si="51"/>
        <v>103.54861983509718</v>
      </c>
      <c r="X218" s="32">
        <f t="shared" si="35"/>
        <v>6.649263822629882</v>
      </c>
      <c r="Y218" s="32">
        <f t="shared" si="36"/>
        <v>-52.49161355306843</v>
      </c>
      <c r="Z218" s="34">
        <f t="shared" si="52"/>
        <v>-75.90089675900082</v>
      </c>
      <c r="AA218" s="14" t="str">
        <f t="shared" si="28"/>
        <v>NO</v>
      </c>
    </row>
    <row r="219" spans="1:27" ht="12.75">
      <c r="A219" s="33">
        <v>72</v>
      </c>
      <c r="B219" s="1">
        <f t="shared" si="27"/>
        <v>7.2</v>
      </c>
      <c r="C219" s="40">
        <f t="shared" si="37"/>
        <v>103.54861983509718</v>
      </c>
      <c r="D219" s="40">
        <f t="shared" si="38"/>
        <v>-52.49161355306843</v>
      </c>
      <c r="E219" s="40">
        <f t="shared" si="39"/>
        <v>6.649263822629882</v>
      </c>
      <c r="F219" s="40">
        <f t="shared" si="40"/>
        <v>-75.90089675900082</v>
      </c>
      <c r="G219" s="41">
        <f t="shared" si="41"/>
        <v>0.6649263822629883</v>
      </c>
      <c r="H219" s="42">
        <f t="shared" si="29"/>
        <v>-0.0979228838999945</v>
      </c>
      <c r="I219" s="42">
        <f t="shared" si="42"/>
        <v>-7.5900896759000815</v>
      </c>
      <c r="J219" s="34">
        <f t="shared" si="43"/>
        <v>-5.138009792650422</v>
      </c>
      <c r="K219" s="35">
        <f t="shared" si="30"/>
        <v>0.6981727013761376</v>
      </c>
      <c r="L219" s="32">
        <f t="shared" si="31"/>
        <v>-0.09710148089526463</v>
      </c>
      <c r="M219" s="32">
        <f t="shared" si="44"/>
        <v>-7.969594159695086</v>
      </c>
      <c r="N219" s="34">
        <f t="shared" si="45"/>
        <v>-5.424175320066963</v>
      </c>
      <c r="O219" s="35">
        <f t="shared" si="46"/>
        <v>0.6998350173317951</v>
      </c>
      <c r="P219" s="32">
        <f t="shared" si="32"/>
        <v>-0.09710835665224668</v>
      </c>
      <c r="Q219" s="32">
        <f t="shared" si="47"/>
        <v>-7.988569383884836</v>
      </c>
      <c r="R219" s="34">
        <f t="shared" si="48"/>
        <v>-5.440393548963225</v>
      </c>
      <c r="S219" s="35">
        <f t="shared" si="49"/>
        <v>0.7349098839961677</v>
      </c>
      <c r="T219" s="32">
        <f t="shared" si="33"/>
        <v>-0.09629711657512417</v>
      </c>
      <c r="U219" s="32">
        <f t="shared" si="34"/>
        <v>-8.388946614288566</v>
      </c>
      <c r="V219" s="34">
        <f t="shared" si="50"/>
        <v>-5.755296075311998</v>
      </c>
      <c r="W219" s="32">
        <f t="shared" si="51"/>
        <v>104.24792845237636</v>
      </c>
      <c r="X219" s="32">
        <f t="shared" si="35"/>
        <v>6.552157210034858</v>
      </c>
      <c r="Y219" s="32">
        <f t="shared" si="36"/>
        <v>-60.47417411595985</v>
      </c>
      <c r="Z219" s="34">
        <f t="shared" si="52"/>
        <v>-81.33797069333795</v>
      </c>
      <c r="AA219" s="14" t="str">
        <f t="shared" si="28"/>
        <v>NO</v>
      </c>
    </row>
    <row r="220" spans="1:27" ht="12.75">
      <c r="A220" s="33">
        <v>73</v>
      </c>
      <c r="B220" s="1">
        <f t="shared" si="27"/>
        <v>7.300000000000001</v>
      </c>
      <c r="C220" s="40">
        <f t="shared" si="37"/>
        <v>104.24792845237636</v>
      </c>
      <c r="D220" s="40">
        <f t="shared" si="38"/>
        <v>-60.47417411595985</v>
      </c>
      <c r="E220" s="40">
        <f t="shared" si="39"/>
        <v>6.552157210034858</v>
      </c>
      <c r="F220" s="40">
        <f t="shared" si="40"/>
        <v>-81.33797069333795</v>
      </c>
      <c r="G220" s="41">
        <f t="shared" si="41"/>
        <v>0.6552157210034859</v>
      </c>
      <c r="H220" s="42">
        <f t="shared" si="29"/>
        <v>-0.09629714565154975</v>
      </c>
      <c r="I220" s="42">
        <f t="shared" si="42"/>
        <v>-8.133797069333795</v>
      </c>
      <c r="J220" s="34">
        <f t="shared" si="43"/>
        <v>-5.754906396229746</v>
      </c>
      <c r="K220" s="35">
        <f t="shared" si="30"/>
        <v>0.6879765070536602</v>
      </c>
      <c r="L220" s="32">
        <f t="shared" si="31"/>
        <v>-0.09549609912867371</v>
      </c>
      <c r="M220" s="32">
        <f t="shared" si="44"/>
        <v>-8.540486922800486</v>
      </c>
      <c r="N220" s="34">
        <f t="shared" si="45"/>
        <v>-6.098649181913009</v>
      </c>
      <c r="O220" s="35">
        <f t="shared" si="46"/>
        <v>0.6896145463561689</v>
      </c>
      <c r="P220" s="32">
        <f t="shared" si="32"/>
        <v>-0.095502748823769</v>
      </c>
      <c r="Q220" s="32">
        <f t="shared" si="47"/>
        <v>-8.56082141547382</v>
      </c>
      <c r="R220" s="34">
        <f t="shared" si="48"/>
        <v>-6.119559247954354</v>
      </c>
      <c r="S220" s="35">
        <f t="shared" si="49"/>
        <v>0.7241771756391028</v>
      </c>
      <c r="T220" s="32">
        <f t="shared" si="33"/>
        <v>-0.09471153229762402</v>
      </c>
      <c r="U220" s="32">
        <f t="shared" si="34"/>
        <v>-8.989879210881178</v>
      </c>
      <c r="V220" s="34">
        <f t="shared" si="50"/>
        <v>-6.500270104817469</v>
      </c>
      <c r="W220" s="32">
        <f t="shared" si="51"/>
        <v>104.93702428628673</v>
      </c>
      <c r="X220" s="32">
        <f t="shared" si="35"/>
        <v>6.456656147725848</v>
      </c>
      <c r="Y220" s="32">
        <f t="shared" si="36"/>
        <v>-69.02855627542044</v>
      </c>
      <c r="Z220" s="34">
        <f t="shared" si="52"/>
        <v>-87.45323625346828</v>
      </c>
      <c r="AA220" s="14" t="str">
        <f t="shared" si="28"/>
        <v>NO</v>
      </c>
    </row>
    <row r="221" spans="1:27" ht="12.75">
      <c r="A221" s="33">
        <v>74</v>
      </c>
      <c r="B221" s="1">
        <f t="shared" si="27"/>
        <v>7.4</v>
      </c>
      <c r="C221" s="40">
        <f t="shared" si="37"/>
        <v>104.93702428628673</v>
      </c>
      <c r="D221" s="40">
        <f t="shared" si="38"/>
        <v>-69.02855627542044</v>
      </c>
      <c r="E221" s="40">
        <f t="shared" si="39"/>
        <v>6.456656147725848</v>
      </c>
      <c r="F221" s="40">
        <f t="shared" si="40"/>
        <v>-87.45323625346828</v>
      </c>
      <c r="G221" s="41">
        <f t="shared" si="41"/>
        <v>0.6456656147725849</v>
      </c>
      <c r="H221" s="42">
        <f t="shared" si="29"/>
        <v>-0.09471156018227557</v>
      </c>
      <c r="I221" s="42">
        <f t="shared" si="42"/>
        <v>-8.745323625346828</v>
      </c>
      <c r="J221" s="34">
        <f t="shared" si="43"/>
        <v>-6.499728185988052</v>
      </c>
      <c r="K221" s="35">
        <f t="shared" si="30"/>
        <v>0.6779488955112141</v>
      </c>
      <c r="L221" s="32">
        <f t="shared" si="31"/>
        <v>-0.09393020301209258</v>
      </c>
      <c r="M221" s="32">
        <f t="shared" si="44"/>
        <v>-9.18258980661417</v>
      </c>
      <c r="N221" s="34">
        <f t="shared" si="45"/>
        <v>-6.917514016708627</v>
      </c>
      <c r="O221" s="35">
        <f t="shared" si="46"/>
        <v>0.6795630595481456</v>
      </c>
      <c r="P221" s="32">
        <f t="shared" si="32"/>
        <v>-0.09393663586001678</v>
      </c>
      <c r="Q221" s="32">
        <f t="shared" si="47"/>
        <v>-9.204453115677536</v>
      </c>
      <c r="R221" s="34">
        <f t="shared" si="48"/>
        <v>-6.94488956860555</v>
      </c>
      <c r="S221" s="35">
        <f t="shared" si="49"/>
        <v>0.7136219207273995</v>
      </c>
      <c r="T221" s="32">
        <f t="shared" si="33"/>
        <v>-0.09316478927788992</v>
      </c>
      <c r="U221" s="32">
        <f t="shared" si="34"/>
        <v>-9.665768936914581</v>
      </c>
      <c r="V221" s="34">
        <f t="shared" si="50"/>
        <v>-7.411044481556683</v>
      </c>
      <c r="W221" s="32">
        <f t="shared" si="51"/>
        <v>105.61607619388985</v>
      </c>
      <c r="X221" s="32">
        <f t="shared" si="35"/>
        <v>6.362721143191784</v>
      </c>
      <c r="Y221" s="32">
        <f t="shared" si="36"/>
        <v>-78.22608600989457</v>
      </c>
      <c r="Z221" s="34">
        <f t="shared" si="52"/>
        <v>-94.39249955983045</v>
      </c>
      <c r="AA221" s="14" t="str">
        <f t="shared" si="28"/>
        <v>NO</v>
      </c>
    </row>
    <row r="222" spans="1:27" ht="12.75">
      <c r="A222" s="33">
        <v>75</v>
      </c>
      <c r="B222" s="1">
        <f t="shared" si="27"/>
        <v>7.5</v>
      </c>
      <c r="C222" s="40">
        <f t="shared" si="37"/>
        <v>105.61607619388985</v>
      </c>
      <c r="D222" s="40">
        <f t="shared" si="38"/>
        <v>-78.22608600989457</v>
      </c>
      <c r="E222" s="40">
        <f t="shared" si="39"/>
        <v>6.362721143191784</v>
      </c>
      <c r="F222" s="40">
        <f t="shared" si="40"/>
        <v>-94.39249955983045</v>
      </c>
      <c r="G222" s="41">
        <f t="shared" si="41"/>
        <v>0.6362721143191785</v>
      </c>
      <c r="H222" s="42">
        <f t="shared" si="29"/>
        <v>-0.09316481602890658</v>
      </c>
      <c r="I222" s="42">
        <f t="shared" si="42"/>
        <v>-9.439249955983046</v>
      </c>
      <c r="J222" s="34">
        <f t="shared" si="43"/>
        <v>-7.4102780248485445</v>
      </c>
      <c r="K222" s="35">
        <f t="shared" si="30"/>
        <v>0.6680857200351373</v>
      </c>
      <c r="L222" s="32">
        <f t="shared" si="31"/>
        <v>-0.09240250818906803</v>
      </c>
      <c r="M222" s="32">
        <f t="shared" si="44"/>
        <v>-9.911212453782198</v>
      </c>
      <c r="N222" s="34">
        <f t="shared" si="45"/>
        <v>-7.924914097836707</v>
      </c>
      <c r="O222" s="35">
        <f t="shared" si="46"/>
        <v>0.6696764003209353</v>
      </c>
      <c r="P222" s="32">
        <f t="shared" si="32"/>
        <v>-0.09240873295745762</v>
      </c>
      <c r="Q222" s="32">
        <f t="shared" si="47"/>
        <v>-9.934810578672156</v>
      </c>
      <c r="R222" s="34">
        <f t="shared" si="48"/>
        <v>-7.961390771899042</v>
      </c>
      <c r="S222" s="35">
        <f t="shared" si="49"/>
        <v>0.7032397543512721</v>
      </c>
      <c r="T222" s="32">
        <f t="shared" si="33"/>
        <v>-0.09165562916547085</v>
      </c>
      <c r="U222" s="32">
        <f t="shared" si="34"/>
        <v>-10.432731013850262</v>
      </c>
      <c r="V222" s="34">
        <f t="shared" si="50"/>
        <v>-8.540549966833646</v>
      </c>
      <c r="W222" s="32">
        <f t="shared" si="51"/>
        <v>106.28524887878696</v>
      </c>
      <c r="X222" s="32">
        <f t="shared" si="35"/>
        <v>6.270313988610546</v>
      </c>
      <c r="Y222" s="32">
        <f t="shared" si="36"/>
        <v>-88.15342384901824</v>
      </c>
      <c r="Z222" s="34">
        <f t="shared" si="52"/>
        <v>-102.34640584835607</v>
      </c>
      <c r="AA222" s="14" t="str">
        <f t="shared" si="28"/>
        <v>NO</v>
      </c>
    </row>
    <row r="223" spans="1:27" ht="12.75">
      <c r="A223" s="33">
        <v>76</v>
      </c>
      <c r="B223" s="1">
        <f t="shared" si="27"/>
        <v>7.6000000000000005</v>
      </c>
      <c r="C223" s="40">
        <f t="shared" si="37"/>
        <v>106.28524887878696</v>
      </c>
      <c r="D223" s="40">
        <f t="shared" si="38"/>
        <v>-88.15342384901824</v>
      </c>
      <c r="E223" s="40">
        <f t="shared" si="39"/>
        <v>6.270313988610546</v>
      </c>
      <c r="F223" s="40">
        <f t="shared" si="40"/>
        <v>-102.34640584835607</v>
      </c>
      <c r="G223" s="41">
        <f t="shared" si="41"/>
        <v>0.6270313988610546</v>
      </c>
      <c r="H223" s="42">
        <f t="shared" si="29"/>
        <v>-0.09165565483770961</v>
      </c>
      <c r="I223" s="42">
        <f t="shared" si="42"/>
        <v>-10.234640584835608</v>
      </c>
      <c r="J223" s="34">
        <f t="shared" si="43"/>
        <v>-8.539444444469769</v>
      </c>
      <c r="K223" s="35">
        <f t="shared" si="30"/>
        <v>0.6583829688041074</v>
      </c>
      <c r="L223" s="32">
        <f t="shared" si="31"/>
        <v>-0.09091178210166216</v>
      </c>
      <c r="M223" s="32">
        <f t="shared" si="44"/>
        <v>-10.746372614077387</v>
      </c>
      <c r="N223" s="34">
        <f t="shared" si="45"/>
        <v>-9.183250831990762</v>
      </c>
      <c r="O223" s="35">
        <f t="shared" si="46"/>
        <v>0.65995054730126</v>
      </c>
      <c r="P223" s="32">
        <f t="shared" si="32"/>
        <v>-0.09091780713617739</v>
      </c>
      <c r="Q223" s="32">
        <f t="shared" si="47"/>
        <v>-10.771959215539477</v>
      </c>
      <c r="R223" s="34">
        <f t="shared" si="48"/>
        <v>-9.232855272262855</v>
      </c>
      <c r="S223" s="35">
        <f t="shared" si="49"/>
        <v>0.6930264535911806</v>
      </c>
      <c r="T223" s="32">
        <f t="shared" si="33"/>
        <v>-0.09018284415909376</v>
      </c>
      <c r="U223" s="32">
        <f t="shared" si="34"/>
        <v>-11.311836506389556</v>
      </c>
      <c r="V223" s="34">
        <f t="shared" si="50"/>
        <v>-9.96467838491408</v>
      </c>
      <c r="W223" s="32">
        <f t="shared" si="51"/>
        <v>106.94470302623078</v>
      </c>
      <c r="X223" s="32">
        <f t="shared" si="35"/>
        <v>6.179397709031799</v>
      </c>
      <c r="Y223" s="32">
        <f t="shared" si="36"/>
        <v>-98.91728064076139</v>
      </c>
      <c r="Z223" s="34">
        <f t="shared" si="52"/>
        <v>-111.56912835467125</v>
      </c>
      <c r="AA223" s="14" t="str">
        <f t="shared" si="28"/>
        <v>NO</v>
      </c>
    </row>
    <row r="224" spans="1:27" ht="12.75">
      <c r="A224" s="33">
        <v>77</v>
      </c>
      <c r="B224" s="1">
        <f t="shared" si="27"/>
        <v>7.7</v>
      </c>
      <c r="C224" s="40">
        <f t="shared" si="37"/>
        <v>106.94470302623078</v>
      </c>
      <c r="D224" s="40">
        <f t="shared" si="38"/>
        <v>-98.91728064076139</v>
      </c>
      <c r="E224" s="40">
        <f t="shared" si="39"/>
        <v>6.179397709031799</v>
      </c>
      <c r="F224" s="40">
        <f t="shared" si="40"/>
        <v>-111.56912835467125</v>
      </c>
      <c r="G224" s="41">
        <f t="shared" si="41"/>
        <v>0.61793977090318</v>
      </c>
      <c r="H224" s="42">
        <f t="shared" si="29"/>
        <v>-0.09018286880433952</v>
      </c>
      <c r="I224" s="42">
        <f t="shared" si="42"/>
        <v>-11.156912835467125</v>
      </c>
      <c r="J224" s="34">
        <f t="shared" si="43"/>
        <v>-9.963046802553503</v>
      </c>
      <c r="K224" s="35">
        <f t="shared" si="30"/>
        <v>0.648836759448339</v>
      </c>
      <c r="L224" s="32">
        <f t="shared" si="31"/>
        <v>-0.08945684150369063</v>
      </c>
      <c r="M224" s="32">
        <f t="shared" si="44"/>
        <v>-11.714758477240482</v>
      </c>
      <c r="N224" s="34">
        <f t="shared" si="45"/>
        <v>-10.783043970698689</v>
      </c>
      <c r="O224" s="35">
        <f t="shared" si="46"/>
        <v>0.6503816088755969</v>
      </c>
      <c r="P224" s="32">
        <f t="shared" si="32"/>
        <v>-0.08946267475152095</v>
      </c>
      <c r="Q224" s="32">
        <f t="shared" si="47"/>
        <v>-11.74265075932915</v>
      </c>
      <c r="R224" s="34">
        <f t="shared" si="48"/>
        <v>-10.85212797394147</v>
      </c>
      <c r="S224" s="35">
        <f t="shared" si="49"/>
        <v>0.6829779317907397</v>
      </c>
      <c r="T224" s="32">
        <f t="shared" si="33"/>
        <v>-0.0887452745893664</v>
      </c>
      <c r="U224" s="32">
        <f t="shared" si="34"/>
        <v>-12.33117791140004</v>
      </c>
      <c r="V224" s="34">
        <f t="shared" si="50"/>
        <v>-11.795361863739105</v>
      </c>
      <c r="W224" s="32">
        <f t="shared" si="51"/>
        <v>107.59459543278774</v>
      </c>
      <c r="X224" s="32">
        <f t="shared" si="35"/>
        <v>6.089936513047777</v>
      </c>
      <c r="Y224" s="32">
        <f t="shared" si="36"/>
        <v>-110.6510988440958</v>
      </c>
      <c r="Z224" s="34">
        <f t="shared" si="52"/>
        <v>-122.40725378060007</v>
      </c>
      <c r="AA224" s="14" t="str">
        <f t="shared" si="28"/>
        <v>NO</v>
      </c>
    </row>
    <row r="225" spans="1:27" ht="12.75">
      <c r="A225" s="33">
        <v>78</v>
      </c>
      <c r="B225" s="1">
        <f t="shared" si="27"/>
        <v>7.800000000000001</v>
      </c>
      <c r="C225" s="40">
        <f t="shared" si="37"/>
        <v>107.59459543278774</v>
      </c>
      <c r="D225" s="40">
        <f t="shared" si="38"/>
        <v>-110.6510988440958</v>
      </c>
      <c r="E225" s="40">
        <f t="shared" si="39"/>
        <v>6.089936513047777</v>
      </c>
      <c r="F225" s="40">
        <f t="shared" si="40"/>
        <v>-122.40725378060007</v>
      </c>
      <c r="G225" s="41">
        <f t="shared" si="41"/>
        <v>0.6089936513047778</v>
      </c>
      <c r="H225" s="42">
        <f t="shared" si="29"/>
        <v>-0.08874529825652697</v>
      </c>
      <c r="I225" s="42">
        <f t="shared" si="42"/>
        <v>-12.240725378060008</v>
      </c>
      <c r="J225" s="34">
        <f t="shared" si="43"/>
        <v>-11.792888110968413</v>
      </c>
      <c r="K225" s="35">
        <f t="shared" si="30"/>
        <v>0.6394433338700166</v>
      </c>
      <c r="L225" s="32">
        <f t="shared" si="31"/>
        <v>-0.08803655011213629</v>
      </c>
      <c r="M225" s="32">
        <f t="shared" si="44"/>
        <v>-12.85276164696301</v>
      </c>
      <c r="N225" s="34">
        <f t="shared" si="45"/>
        <v>-12.859608807023854</v>
      </c>
      <c r="O225" s="35">
        <f t="shared" si="46"/>
        <v>0.6409658179982786</v>
      </c>
      <c r="P225" s="32">
        <f t="shared" si="32"/>
        <v>-0.08804219914402081</v>
      </c>
      <c r="Q225" s="32">
        <f t="shared" si="47"/>
        <v>-12.883363460408157</v>
      </c>
      <c r="R225" s="34">
        <f t="shared" si="48"/>
        <v>-12.958573179549298</v>
      </c>
      <c r="S225" s="35">
        <f t="shared" si="49"/>
        <v>0.6730902331046056</v>
      </c>
      <c r="T225" s="32">
        <f t="shared" si="33"/>
        <v>-0.08734180663527595</v>
      </c>
      <c r="U225" s="32">
        <f t="shared" si="34"/>
        <v>-13.529061724100822</v>
      </c>
      <c r="V225" s="34">
        <f t="shared" si="50"/>
        <v>-14.203248496478082</v>
      </c>
      <c r="W225" s="32">
        <f t="shared" si="51"/>
        <v>108.23507913081207</v>
      </c>
      <c r="X225" s="32">
        <f t="shared" si="35"/>
        <v>6.001895745813758</v>
      </c>
      <c r="Y225" s="32">
        <f t="shared" si="36"/>
        <v>-123.52477173024633</v>
      </c>
      <c r="Z225" s="34">
        <f t="shared" si="52"/>
        <v>-135.34600387736555</v>
      </c>
      <c r="AA225" s="14" t="str">
        <f t="shared" si="28"/>
        <v>NO</v>
      </c>
    </row>
    <row r="226" spans="1:27" ht="12.75">
      <c r="A226" s="33">
        <v>79</v>
      </c>
      <c r="B226" s="1">
        <f t="shared" si="27"/>
        <v>7.9</v>
      </c>
      <c r="C226" s="40">
        <f t="shared" si="37"/>
        <v>108.23507913081207</v>
      </c>
      <c r="D226" s="40">
        <f t="shared" si="38"/>
        <v>-123.52477173024633</v>
      </c>
      <c r="E226" s="40">
        <f t="shared" si="39"/>
        <v>6.001895745813758</v>
      </c>
      <c r="F226" s="40">
        <f t="shared" si="40"/>
        <v>-135.34600387736555</v>
      </c>
      <c r="G226" s="41">
        <f t="shared" si="41"/>
        <v>0.6001895745813758</v>
      </c>
      <c r="H226" s="42">
        <f t="shared" si="29"/>
        <v>-0.08734182937056333</v>
      </c>
      <c r="I226" s="42">
        <f t="shared" si="42"/>
        <v>-13.534600387736555</v>
      </c>
      <c r="J226" s="34">
        <f t="shared" si="43"/>
        <v>-14.199376226187553</v>
      </c>
      <c r="K226" s="35">
        <f t="shared" si="30"/>
        <v>0.6301990533104447</v>
      </c>
      <c r="L226" s="32">
        <f t="shared" si="31"/>
        <v>-0.08664981638803253</v>
      </c>
      <c r="M226" s="32">
        <f t="shared" si="44"/>
        <v>-14.211330407123382</v>
      </c>
      <c r="N226" s="34">
        <f t="shared" si="45"/>
        <v>-15.622510123869787</v>
      </c>
      <c r="O226" s="35">
        <f t="shared" si="46"/>
        <v>0.631699527246898</v>
      </c>
      <c r="P226" s="32">
        <f t="shared" si="32"/>
        <v>-0.08665528841890088</v>
      </c>
      <c r="Q226" s="32">
        <f t="shared" si="47"/>
        <v>-14.245166908092726</v>
      </c>
      <c r="R226" s="34">
        <f t="shared" si="48"/>
        <v>-15.769154594260185</v>
      </c>
      <c r="S226" s="35">
        <f t="shared" si="49"/>
        <v>0.6633595273060656</v>
      </c>
      <c r="T226" s="32">
        <f t="shared" si="33"/>
        <v>-0.0859713701660865</v>
      </c>
      <c r="U226" s="32">
        <f t="shared" si="34"/>
        <v>-14.959117078545829</v>
      </c>
      <c r="V226" s="34">
        <f t="shared" si="50"/>
        <v>-17.458954347370113</v>
      </c>
      <c r="W226" s="32">
        <f t="shared" si="51"/>
        <v>108.86630350797908</v>
      </c>
      <c r="X226" s="32">
        <f t="shared" si="35"/>
        <v>5.915241844288672</v>
      </c>
      <c r="Y226" s="32">
        <f t="shared" si="36"/>
        <v>-137.75922374636542</v>
      </c>
      <c r="Z226" s="34">
        <f t="shared" si="52"/>
        <v>-151.08628054566847</v>
      </c>
      <c r="AA226" s="14" t="str">
        <f t="shared" si="28"/>
        <v>NO</v>
      </c>
    </row>
    <row r="227" spans="1:27" ht="12.75">
      <c r="A227" s="33">
        <v>80</v>
      </c>
      <c r="B227" s="1">
        <f t="shared" si="27"/>
        <v>8</v>
      </c>
      <c r="C227" s="40">
        <f t="shared" si="37"/>
        <v>108.86630350797908</v>
      </c>
      <c r="D227" s="40">
        <f t="shared" si="38"/>
        <v>-137.75922374636542</v>
      </c>
      <c r="E227" s="40">
        <f t="shared" si="39"/>
        <v>5.915241844288672</v>
      </c>
      <c r="F227" s="40">
        <f t="shared" si="40"/>
        <v>-151.08628054566847</v>
      </c>
      <c r="G227" s="41">
        <f t="shared" si="41"/>
        <v>0.5915241844288672</v>
      </c>
      <c r="H227" s="42">
        <f t="shared" si="29"/>
        <v>-0.08597139201318545</v>
      </c>
      <c r="I227" s="42">
        <f t="shared" si="42"/>
        <v>-15.108628054566848</v>
      </c>
      <c r="J227" s="34">
        <f t="shared" si="43"/>
        <v>-17.45265711440842</v>
      </c>
      <c r="K227" s="35">
        <f t="shared" si="30"/>
        <v>0.6211003936503106</v>
      </c>
      <c r="L227" s="32">
        <f t="shared" si="31"/>
        <v>-0.08529559143872337</v>
      </c>
      <c r="M227" s="32">
        <f t="shared" si="44"/>
        <v>-15.864059457295191</v>
      </c>
      <c r="N227" s="34">
        <f t="shared" si="45"/>
        <v>-19.41032026066754</v>
      </c>
      <c r="O227" s="35">
        <f t="shared" si="46"/>
        <v>0.6225792041113828</v>
      </c>
      <c r="P227" s="32">
        <f t="shared" si="32"/>
        <v>-0.0853008933470533</v>
      </c>
      <c r="Q227" s="32">
        <f t="shared" si="47"/>
        <v>-15.901831027431607</v>
      </c>
      <c r="R227" s="34">
        <f t="shared" si="48"/>
        <v>-19.636766027741952</v>
      </c>
      <c r="S227" s="35">
        <f t="shared" si="49"/>
        <v>0.6537821048400055</v>
      </c>
      <c r="T227" s="32">
        <f t="shared" si="33"/>
        <v>-0.08463293670082683</v>
      </c>
      <c r="U227" s="32">
        <f t="shared" si="34"/>
        <v>-16.698811157310008</v>
      </c>
      <c r="V227" s="34">
        <f t="shared" si="50"/>
        <v>-22.0125624449782</v>
      </c>
      <c r="W227" s="32">
        <f t="shared" si="51"/>
        <v>109.48841442211112</v>
      </c>
      <c r="X227" s="32">
        <f t="shared" si="35"/>
        <v>5.829942294574411</v>
      </c>
      <c r="Y227" s="32">
        <f t="shared" si="36"/>
        <v>-153.64909377658716</v>
      </c>
      <c r="Z227" s="34">
        <f t="shared" si="52"/>
        <v>-170.6795125683694</v>
      </c>
      <c r="AA227" s="14" t="str">
        <f t="shared" si="28"/>
        <v>NO</v>
      </c>
    </row>
    <row r="228" spans="1:27" ht="12.75">
      <c r="A228" s="33">
        <v>81</v>
      </c>
      <c r="B228" s="1">
        <f t="shared" si="27"/>
        <v>8.1</v>
      </c>
      <c r="C228" s="40">
        <f t="shared" si="37"/>
        <v>109.48841442211112</v>
      </c>
      <c r="D228" s="40">
        <f t="shared" si="38"/>
        <v>-153.64909377658716</v>
      </c>
      <c r="E228" s="40">
        <f t="shared" si="39"/>
        <v>5.829942294574411</v>
      </c>
      <c r="F228" s="40">
        <f t="shared" si="40"/>
        <v>-170.6795125683694</v>
      </c>
      <c r="G228" s="41">
        <f t="shared" si="41"/>
        <v>0.5829942294574412</v>
      </c>
      <c r="H228" s="42">
        <f t="shared" si="29"/>
        <v>-0.08463295770105143</v>
      </c>
      <c r="I228" s="42">
        <f t="shared" si="42"/>
        <v>-17.067951256836942</v>
      </c>
      <c r="J228" s="34">
        <f t="shared" si="43"/>
        <v>-22.001837807298834</v>
      </c>
      <c r="K228" s="35">
        <f t="shared" si="30"/>
        <v>0.6121439409303132</v>
      </c>
      <c r="L228" s="32">
        <f t="shared" si="31"/>
        <v>-0.08397286703397258</v>
      </c>
      <c r="M228" s="32">
        <f t="shared" si="44"/>
        <v>-17.921348819678787</v>
      </c>
      <c r="N228" s="34">
        <f t="shared" si="45"/>
        <v>-24.79890390260245</v>
      </c>
      <c r="O228" s="35">
        <f t="shared" si="46"/>
        <v>0.6136014265039568</v>
      </c>
      <c r="P228" s="32">
        <f t="shared" si="32"/>
        <v>-0.08397800537995291</v>
      </c>
      <c r="Q228" s="32">
        <f t="shared" si="47"/>
        <v>-17.96401869782088</v>
      </c>
      <c r="R228" s="34">
        <f t="shared" si="48"/>
        <v>-25.16700444268372</v>
      </c>
      <c r="S228" s="35">
        <f t="shared" si="49"/>
        <v>0.6443543721078369</v>
      </c>
      <c r="T228" s="32">
        <f t="shared" si="33"/>
        <v>-0.08332551747810198</v>
      </c>
      <c r="U228" s="32">
        <f t="shared" si="34"/>
        <v>-18.86435312661903</v>
      </c>
      <c r="V228" s="34">
        <f t="shared" si="50"/>
        <v>-28.657995181515567</v>
      </c>
      <c r="W228" s="32">
        <f t="shared" si="51"/>
        <v>110.10155431151675</v>
      </c>
      <c r="X228" s="32">
        <f t="shared" si="35"/>
        <v>5.74596559123991</v>
      </c>
      <c r="Y228" s="32">
        <f t="shared" si="36"/>
        <v>-171.5996003463297</v>
      </c>
      <c r="Z228" s="34">
        <f t="shared" si="52"/>
        <v>-195.77812084826718</v>
      </c>
      <c r="AA228" s="14" t="str">
        <f t="shared" si="28"/>
        <v>NO</v>
      </c>
    </row>
    <row r="229" spans="1:27" ht="12.75">
      <c r="A229" s="33">
        <v>82</v>
      </c>
      <c r="B229" s="1">
        <f t="shared" si="27"/>
        <v>8.200000000000001</v>
      </c>
      <c r="C229" s="40">
        <f t="shared" si="37"/>
        <v>110.10155431151675</v>
      </c>
      <c r="D229" s="40">
        <f t="shared" si="38"/>
        <v>-171.5996003463297</v>
      </c>
      <c r="E229" s="40">
        <f t="shared" si="39"/>
        <v>5.74596559123991</v>
      </c>
      <c r="F229" s="40">
        <f t="shared" si="40"/>
        <v>-195.77812084826718</v>
      </c>
      <c r="G229" s="41">
        <f t="shared" si="41"/>
        <v>0.5745965591239911</v>
      </c>
      <c r="H229" s="42">
        <f t="shared" si="29"/>
        <v>-0.0833255376705416</v>
      </c>
      <c r="I229" s="42">
        <f t="shared" si="42"/>
        <v>-19.577812084826718</v>
      </c>
      <c r="J229" s="34">
        <f t="shared" si="43"/>
        <v>-28.638667089832342</v>
      </c>
      <c r="K229" s="35">
        <f t="shared" si="30"/>
        <v>0.6033263870801906</v>
      </c>
      <c r="L229" s="32">
        <f t="shared" si="31"/>
        <v>-0.08268067372891368</v>
      </c>
      <c r="M229" s="32">
        <f t="shared" si="44"/>
        <v>-20.556702689068057</v>
      </c>
      <c r="N229" s="34">
        <f t="shared" si="45"/>
        <v>-32.832421130737366</v>
      </c>
      <c r="O229" s="35">
        <f t="shared" si="46"/>
        <v>0.6047628784780006</v>
      </c>
      <c r="P229" s="32">
        <f t="shared" si="32"/>
        <v>-0.08268565477149567</v>
      </c>
      <c r="Q229" s="32">
        <f t="shared" si="47"/>
        <v>-20.605647219280122</v>
      </c>
      <c r="R229" s="34">
        <f t="shared" si="48"/>
        <v>-33.471379889279284</v>
      </c>
      <c r="S229" s="35">
        <f t="shared" si="49"/>
        <v>0.6350728469717911</v>
      </c>
      <c r="T229" s="32">
        <f t="shared" si="33"/>
        <v>-0.08204816162946442</v>
      </c>
      <c r="U229" s="32">
        <f t="shared" si="34"/>
        <v>-21.63837680675473</v>
      </c>
      <c r="V229" s="34">
        <f t="shared" si="50"/>
        <v>-38.90411740081802</v>
      </c>
      <c r="W229" s="32">
        <f t="shared" si="51"/>
        <v>110.70586230105211</v>
      </c>
      <c r="X229" s="32">
        <f t="shared" si="35"/>
        <v>5.663281198523106</v>
      </c>
      <c r="Y229" s="32">
        <f t="shared" si="36"/>
        <v>-192.189748464376</v>
      </c>
      <c r="Z229" s="34">
        <f t="shared" si="52"/>
        <v>-229.13651860338112</v>
      </c>
      <c r="AA229" s="14" t="str">
        <f t="shared" si="28"/>
        <v>NO</v>
      </c>
    </row>
    <row r="230" spans="1:27" ht="12.75">
      <c r="A230" s="33">
        <v>83</v>
      </c>
      <c r="B230" s="1">
        <f t="shared" si="27"/>
        <v>8.3</v>
      </c>
      <c r="C230" s="40">
        <f t="shared" si="37"/>
        <v>110.70586230105211</v>
      </c>
      <c r="D230" s="40">
        <f t="shared" si="38"/>
        <v>-192.189748464376</v>
      </c>
      <c r="E230" s="40">
        <f t="shared" si="39"/>
        <v>5.663281198523106</v>
      </c>
      <c r="F230" s="40">
        <f t="shared" si="40"/>
        <v>-229.13651860338112</v>
      </c>
      <c r="G230" s="41">
        <f t="shared" si="41"/>
        <v>0.5663281198523106</v>
      </c>
      <c r="H230" s="42">
        <f t="shared" si="29"/>
        <v>-0.08204818105111965</v>
      </c>
      <c r="I230" s="42">
        <f t="shared" si="42"/>
        <v>-22.913651860338113</v>
      </c>
      <c r="J230" s="34">
        <f t="shared" si="43"/>
        <v>-38.86674694709147</v>
      </c>
      <c r="K230" s="35">
        <f t="shared" si="30"/>
        <v>0.5946445258449261</v>
      </c>
      <c r="L230" s="32">
        <f t="shared" si="31"/>
        <v>-0.08141807908731666</v>
      </c>
      <c r="M230" s="32">
        <f t="shared" si="44"/>
        <v>-24.05933445335502</v>
      </c>
      <c r="N230" s="34">
        <f t="shared" si="45"/>
        <v>-45.565539054756584</v>
      </c>
      <c r="O230" s="35">
        <f t="shared" si="46"/>
        <v>0.5960603461445569</v>
      </c>
      <c r="P230" s="32">
        <f t="shared" si="32"/>
        <v>-0.08142290880022908</v>
      </c>
      <c r="Q230" s="32">
        <f t="shared" si="47"/>
        <v>-24.116618583005863</v>
      </c>
      <c r="R230" s="34">
        <f t="shared" si="48"/>
        <v>-46.77515758421682</v>
      </c>
      <c r="S230" s="35">
        <f t="shared" si="49"/>
        <v>0.6259341544667664</v>
      </c>
      <c r="T230" s="32">
        <f t="shared" si="33"/>
        <v>-0.0807999544500432</v>
      </c>
      <c r="U230" s="32">
        <f t="shared" si="34"/>
        <v>-25.3253137186387</v>
      </c>
      <c r="V230" s="34">
        <f t="shared" si="50"/>
        <v>-55.91325060045179</v>
      </c>
      <c r="W230" s="32">
        <f t="shared" si="51"/>
        <v>111.30147430410179</v>
      </c>
      <c r="X230" s="32">
        <f t="shared" si="35"/>
        <v>5.5818595133103965</v>
      </c>
      <c r="Y230" s="32">
        <f t="shared" si="36"/>
        <v>-216.28822707299244</v>
      </c>
      <c r="Z230" s="34">
        <f t="shared" si="52"/>
        <v>-275.7134170742961</v>
      </c>
      <c r="AA230" s="14" t="str">
        <f t="shared" si="28"/>
        <v>NO</v>
      </c>
    </row>
    <row r="231" spans="1:27" ht="12.75">
      <c r="A231" s="33">
        <v>84</v>
      </c>
      <c r="B231" s="1">
        <f t="shared" si="27"/>
        <v>8.4</v>
      </c>
      <c r="C231" s="40">
        <f t="shared" si="37"/>
        <v>111.30147430410179</v>
      </c>
      <c r="D231" s="40">
        <f t="shared" si="38"/>
        <v>-216.28822707299244</v>
      </c>
      <c r="E231" s="40">
        <f t="shared" si="39"/>
        <v>5.5818595133103965</v>
      </c>
      <c r="F231" s="40">
        <f t="shared" si="40"/>
        <v>-275.7134170742961</v>
      </c>
      <c r="G231" s="41">
        <f t="shared" si="41"/>
        <v>0.5581859513310397</v>
      </c>
      <c r="H231" s="42">
        <f t="shared" si="29"/>
        <v>-0.08079997313595243</v>
      </c>
      <c r="I231" s="42">
        <f t="shared" si="42"/>
        <v>-27.57134170742961</v>
      </c>
      <c r="J231" s="34">
        <f t="shared" si="43"/>
        <v>-55.83433471989021</v>
      </c>
      <c r="K231" s="35">
        <f t="shared" si="30"/>
        <v>0.5860952488975917</v>
      </c>
      <c r="L231" s="32">
        <f t="shared" si="31"/>
        <v>-0.08018418599908943</v>
      </c>
      <c r="M231" s="32">
        <f t="shared" si="44"/>
        <v>-28.949908792801093</v>
      </c>
      <c r="N231" s="34">
        <f t="shared" si="45"/>
        <v>-67.50498615409934</v>
      </c>
      <c r="O231" s="35">
        <f t="shared" si="46"/>
        <v>0.5874907137759193</v>
      </c>
      <c r="P231" s="32">
        <f t="shared" si="32"/>
        <v>-0.08018887008588807</v>
      </c>
      <c r="Q231" s="32">
        <f t="shared" si="47"/>
        <v>-29.018837147069668</v>
      </c>
      <c r="R231" s="34">
        <f t="shared" si="48"/>
        <v>-70.08653988763068</v>
      </c>
      <c r="S231" s="35">
        <f t="shared" si="49"/>
        <v>0.6169350227086317</v>
      </c>
      <c r="T231" s="32">
        <f t="shared" si="33"/>
        <v>-0.07958001576055723</v>
      </c>
      <c r="U231" s="32">
        <f t="shared" si="34"/>
        <v>-30.47322542213658</v>
      </c>
      <c r="V231" s="34">
        <f t="shared" si="50"/>
        <v>-87.26635758064191</v>
      </c>
      <c r="W231" s="32">
        <f t="shared" si="51"/>
        <v>111.88852312066624</v>
      </c>
      <c r="X231" s="32">
        <f t="shared" si="35"/>
        <v>5.501671829799319</v>
      </c>
      <c r="Y231" s="32">
        <f t="shared" si="36"/>
        <v>-245.28523690787705</v>
      </c>
      <c r="Z231" s="34">
        <f t="shared" si="52"/>
        <v>-345.4273744716281</v>
      </c>
      <c r="AA231" s="14" t="str">
        <f t="shared" si="28"/>
        <v>NO</v>
      </c>
    </row>
    <row r="232" spans="1:27" ht="12.75">
      <c r="A232" s="33">
        <v>85</v>
      </c>
      <c r="B232" s="1">
        <f t="shared" si="27"/>
        <v>8.5</v>
      </c>
      <c r="C232" s="40">
        <f t="shared" si="37"/>
        <v>111.88852312066624</v>
      </c>
      <c r="D232" s="40">
        <f t="shared" si="38"/>
        <v>-245.28523690787705</v>
      </c>
      <c r="E232" s="40">
        <f t="shared" si="39"/>
        <v>5.501671829799319</v>
      </c>
      <c r="F232" s="40">
        <f t="shared" si="40"/>
        <v>-345.4273744716281</v>
      </c>
      <c r="G232" s="41">
        <f t="shared" si="41"/>
        <v>0.550167182979932</v>
      </c>
      <c r="H232" s="42">
        <f t="shared" si="29"/>
        <v>-0.07958003374391447</v>
      </c>
      <c r="I232" s="42">
        <f t="shared" si="42"/>
        <v>-34.542737447162814</v>
      </c>
      <c r="J232" s="34">
        <f t="shared" si="43"/>
        <v>-87.08052126928546</v>
      </c>
      <c r="K232" s="35">
        <f t="shared" si="30"/>
        <v>0.5776755421289285</v>
      </c>
      <c r="L232" s="32">
        <f t="shared" si="31"/>
        <v>-0.07897813108634578</v>
      </c>
      <c r="M232" s="32">
        <f t="shared" si="44"/>
        <v>-36.26987431952096</v>
      </c>
      <c r="N232" s="34">
        <f t="shared" si="45"/>
        <v>-110.15372893830414</v>
      </c>
      <c r="O232" s="35">
        <f t="shared" si="46"/>
        <v>0.5790509600863784</v>
      </c>
      <c r="P232" s="32">
        <f t="shared" si="32"/>
        <v>-0.07898267499456219</v>
      </c>
      <c r="Q232" s="32">
        <f t="shared" si="47"/>
        <v>-36.35623116313886</v>
      </c>
      <c r="R232" s="34">
        <f t="shared" si="48"/>
        <v>-116.72579431571731</v>
      </c>
      <c r="S232" s="35">
        <f t="shared" si="49"/>
        <v>0.6080722789885697</v>
      </c>
      <c r="T232" s="32">
        <f t="shared" si="33"/>
        <v>-0.07838749835523509</v>
      </c>
      <c r="U232" s="32">
        <f t="shared" si="34"/>
        <v>-38.1783605634767</v>
      </c>
      <c r="V232" s="34">
        <f t="shared" si="50"/>
        <v>-155.10103670378567</v>
      </c>
      <c r="W232" s="32">
        <f t="shared" si="51"/>
        <v>112.46713853173276</v>
      </c>
      <c r="X232" s="32">
        <f t="shared" si="35"/>
        <v>5.4226903057558244</v>
      </c>
      <c r="Y232" s="32">
        <f t="shared" si="36"/>
        <v>-281.61412173720356</v>
      </c>
      <c r="Z232" s="34">
        <f t="shared" si="52"/>
        <v>-461.41747521848043</v>
      </c>
      <c r="AA232" s="14" t="str">
        <f t="shared" si="28"/>
        <v>NO</v>
      </c>
    </row>
    <row r="233" spans="1:27" ht="12.75">
      <c r="A233" s="33">
        <v>86</v>
      </c>
      <c r="B233" s="1">
        <f t="shared" si="27"/>
        <v>8.6</v>
      </c>
      <c r="C233" s="40">
        <f t="shared" si="37"/>
        <v>112.46713853173276</v>
      </c>
      <c r="D233" s="40">
        <f t="shared" si="38"/>
        <v>-281.61412173720356</v>
      </c>
      <c r="E233" s="40">
        <f t="shared" si="39"/>
        <v>5.4226903057558244</v>
      </c>
      <c r="F233" s="40">
        <f t="shared" si="40"/>
        <v>-461.41747521848043</v>
      </c>
      <c r="G233" s="41">
        <f t="shared" si="41"/>
        <v>0.5422690305755825</v>
      </c>
      <c r="H233" s="42">
        <f t="shared" si="29"/>
        <v>-0.0783875156675004</v>
      </c>
      <c r="I233" s="42">
        <f t="shared" si="42"/>
        <v>-46.141747521848046</v>
      </c>
      <c r="J233" s="34">
        <f t="shared" si="43"/>
        <v>-154.6107452610757</v>
      </c>
      <c r="K233" s="35">
        <f t="shared" si="30"/>
        <v>0.5693824821043616</v>
      </c>
      <c r="L233" s="32">
        <f t="shared" si="31"/>
        <v>-0.07779908319275153</v>
      </c>
      <c r="M233" s="32">
        <f t="shared" si="44"/>
        <v>-48.44883489794045</v>
      </c>
      <c r="N233" s="34">
        <f t="shared" si="45"/>
        <v>-210.40093631132555</v>
      </c>
      <c r="O233" s="35">
        <f t="shared" si="46"/>
        <v>0.5707381546808005</v>
      </c>
      <c r="P233" s="32">
        <f t="shared" si="32"/>
        <v>-0.07780349212720111</v>
      </c>
      <c r="Q233" s="32">
        <f t="shared" si="47"/>
        <v>-48.56418926674507</v>
      </c>
      <c r="R233" s="34">
        <f t="shared" si="48"/>
        <v>-232.6499766711754</v>
      </c>
      <c r="S233" s="35">
        <f t="shared" si="49"/>
        <v>0.5993428460436625</v>
      </c>
      <c r="T233" s="32">
        <f t="shared" si="33"/>
        <v>-0.07722158653053154</v>
      </c>
      <c r="U233" s="32">
        <f t="shared" si="34"/>
        <v>-50.998166448522554</v>
      </c>
      <c r="V233" s="34">
        <f t="shared" si="50"/>
        <v>-348.5896627580639</v>
      </c>
      <c r="W233" s="32">
        <f t="shared" si="51"/>
        <v>113.03744739009768</v>
      </c>
      <c r="X233" s="32">
        <f t="shared" si="35"/>
        <v>5.344887930282835</v>
      </c>
      <c r="Y233" s="32">
        <f t="shared" si="36"/>
        <v>-330.1417821204938</v>
      </c>
      <c r="Z233" s="34">
        <f t="shared" si="52"/>
        <v>-692.9678475491708</v>
      </c>
      <c r="AA233" s="14" t="str">
        <f t="shared" si="28"/>
        <v>NO</v>
      </c>
    </row>
    <row r="234" spans="1:27" ht="12.75">
      <c r="A234" s="33">
        <v>87</v>
      </c>
      <c r="B234" s="1">
        <f t="shared" si="27"/>
        <v>8.700000000000001</v>
      </c>
      <c r="C234" s="40">
        <f t="shared" si="37"/>
        <v>113.03744739009768</v>
      </c>
      <c r="D234" s="40">
        <f t="shared" si="38"/>
        <v>-330.1417821204938</v>
      </c>
      <c r="E234" s="40">
        <f t="shared" si="39"/>
        <v>5.344887930282835</v>
      </c>
      <c r="F234" s="40">
        <f t="shared" si="40"/>
        <v>-692.9678475491708</v>
      </c>
      <c r="G234" s="41">
        <f t="shared" si="41"/>
        <v>0.5344887930282834</v>
      </c>
      <c r="H234" s="42">
        <f t="shared" si="29"/>
        <v>-0.07722160320153353</v>
      </c>
      <c r="I234" s="42">
        <f t="shared" si="42"/>
        <v>-69.29678475491708</v>
      </c>
      <c r="J234" s="34">
        <f t="shared" si="43"/>
        <v>-347.4891091732612</v>
      </c>
      <c r="K234" s="35">
        <f t="shared" si="30"/>
        <v>0.5612132326796976</v>
      </c>
      <c r="L234" s="32">
        <f t="shared" si="31"/>
        <v>-0.07664624195121256</v>
      </c>
      <c r="M234" s="32">
        <f t="shared" si="44"/>
        <v>-72.76162399266293</v>
      </c>
      <c r="N234" s="34">
        <f t="shared" si="45"/>
        <v>-543.0283875819374</v>
      </c>
      <c r="O234" s="35">
        <f t="shared" si="46"/>
        <v>0.5625494546622684</v>
      </c>
      <c r="P234" s="32">
        <f t="shared" si="32"/>
        <v>-0.07665052088651825</v>
      </c>
      <c r="Q234" s="32">
        <f t="shared" si="47"/>
        <v>-72.93486595455022</v>
      </c>
      <c r="R234" s="34">
        <f t="shared" si="48"/>
        <v>-672.217438536721</v>
      </c>
      <c r="S234" s="35">
        <f t="shared" si="49"/>
        <v>0.5907437384945103</v>
      </c>
      <c r="T234" s="32">
        <f t="shared" si="33"/>
        <v>-0.07608149468986801</v>
      </c>
      <c r="U234" s="32">
        <f t="shared" si="34"/>
        <v>-76.5902713503721</v>
      </c>
      <c r="V234" s="34">
        <f t="shared" si="50"/>
        <v>-1345.8204213142874</v>
      </c>
      <c r="W234" s="32">
        <f t="shared" si="51"/>
        <v>113.5995737077988</v>
      </c>
      <c r="X234" s="32">
        <f t="shared" si="35"/>
        <v>5.268238493021691</v>
      </c>
      <c r="Y234" s="32">
        <f t="shared" si="36"/>
        <v>-403.0217881204464</v>
      </c>
      <c r="Z234" s="34">
        <f t="shared" si="52"/>
        <v>-1380.2680446699817</v>
      </c>
      <c r="AA234" s="14" t="str">
        <f t="shared" si="28"/>
        <v>NO</v>
      </c>
    </row>
    <row r="235" spans="1:27" ht="12.75">
      <c r="A235" s="33">
        <v>88</v>
      </c>
      <c r="B235" s="1">
        <f t="shared" si="27"/>
        <v>8.8</v>
      </c>
      <c r="C235" s="40">
        <f t="shared" si="37"/>
        <v>113.5995737077988</v>
      </c>
      <c r="D235" s="40">
        <f t="shared" si="38"/>
        <v>-403.0217881204464</v>
      </c>
      <c r="E235" s="40">
        <f t="shared" si="39"/>
        <v>5.268238493021691</v>
      </c>
      <c r="F235" s="40">
        <f t="shared" si="40"/>
        <v>-1380.2680446699817</v>
      </c>
      <c r="G235" s="41">
        <f t="shared" si="41"/>
        <v>0.5268238493021692</v>
      </c>
      <c r="H235" s="42">
        <f t="shared" si="29"/>
        <v>-0.07608151074790004</v>
      </c>
      <c r="I235" s="42">
        <f t="shared" si="42"/>
        <v>-138.0268044669982</v>
      </c>
      <c r="J235" s="34">
        <f t="shared" si="43"/>
        <v>-1375.7005235334</v>
      </c>
      <c r="K235" s="35">
        <f t="shared" si="30"/>
        <v>0.5531650417672775</v>
      </c>
      <c r="L235" s="32">
        <f t="shared" si="31"/>
        <v>-0.07551883642529664</v>
      </c>
      <c r="M235" s="32">
        <f t="shared" si="44"/>
        <v>-144.9281446903481</v>
      </c>
      <c r="N235" s="34">
        <f t="shared" si="45"/>
        <v>-3087.2799510906534</v>
      </c>
      <c r="O235" s="35">
        <f t="shared" si="46"/>
        <v>0.554482101390533</v>
      </c>
      <c r="P235" s="32">
        <f t="shared" si="32"/>
        <v>-0.07552299011767927</v>
      </c>
      <c r="Q235" s="32">
        <f t="shared" si="47"/>
        <v>-145.27321170151558</v>
      </c>
      <c r="R235" s="34">
        <f t="shared" si="48"/>
        <v>-6169.979242840851</v>
      </c>
      <c r="S235" s="35">
        <f t="shared" si="49"/>
        <v>0.5822720594412225</v>
      </c>
      <c r="T235" s="32">
        <f t="shared" si="33"/>
        <v>-0.07496646601994177</v>
      </c>
      <c r="U235" s="32">
        <f t="shared" si="34"/>
        <v>-152.55412563714972</v>
      </c>
      <c r="V235" s="34">
        <f t="shared" si="50"/>
        <v>-41135.799501592606</v>
      </c>
      <c r="W235" s="32">
        <f t="shared" si="51"/>
        <v>114.15363874030864</v>
      </c>
      <c r="X235" s="32">
        <f t="shared" si="35"/>
        <v>5.192716554712725</v>
      </c>
      <c r="Y235" s="32">
        <f t="shared" si="36"/>
        <v>-548.1857286017589</v>
      </c>
      <c r="Z235" s="34">
        <f t="shared" si="52"/>
        <v>-11551.271113501483</v>
      </c>
      <c r="AA235" s="14" t="str">
        <f t="shared" si="28"/>
        <v>NO</v>
      </c>
    </row>
    <row r="236" spans="1:27" ht="12.75">
      <c r="A236" s="33">
        <v>89</v>
      </c>
      <c r="B236" s="1">
        <f t="shared" si="27"/>
        <v>8.9</v>
      </c>
      <c r="C236" s="40">
        <f t="shared" si="37"/>
        <v>114.15363874030864</v>
      </c>
      <c r="D236" s="40">
        <f t="shared" si="38"/>
        <v>-548.1857286017589</v>
      </c>
      <c r="E236" s="40">
        <f t="shared" si="39"/>
        <v>5.192716554712725</v>
      </c>
      <c r="F236" s="40">
        <f t="shared" si="40"/>
        <v>-11551.271113501483</v>
      </c>
      <c r="G236" s="41">
        <f t="shared" si="41"/>
        <v>0.5192716554712725</v>
      </c>
      <c r="H236" s="42">
        <f t="shared" si="29"/>
        <v>-0.07496648149185133</v>
      </c>
      <c r="I236" s="42">
        <f t="shared" si="42"/>
        <v>-1155.1271113501484</v>
      </c>
      <c r="J236" s="34">
        <f t="shared" si="43"/>
        <v>-96283.35446781582</v>
      </c>
      <c r="K236" s="35">
        <f t="shared" si="30"/>
        <v>0.5452352382448361</v>
      </c>
      <c r="L236" s="32">
        <f t="shared" si="31"/>
        <v>-0.07441612382008195</v>
      </c>
      <c r="M236" s="32">
        <f t="shared" si="44"/>
        <v>-1212.8834669176558</v>
      </c>
      <c r="N236" s="34">
        <f t="shared" si="45"/>
        <v>-2571185.790054847</v>
      </c>
      <c r="O236" s="35">
        <f t="shared" si="46"/>
        <v>0.5465334173835144</v>
      </c>
      <c r="P236" s="32">
        <f t="shared" si="32"/>
        <v>-0.07442015681846534</v>
      </c>
      <c r="Q236" s="32">
        <f t="shared" si="47"/>
        <v>-1215.7712846960312</v>
      </c>
      <c r="R236" s="34">
        <f t="shared" si="48"/>
        <v>-1214125910.2732809</v>
      </c>
      <c r="S236" s="35">
        <f t="shared" si="49"/>
        <v>0.573924997209624</v>
      </c>
      <c r="T236" s="32">
        <f t="shared" si="33"/>
        <v>-0.07387577123443748</v>
      </c>
      <c r="U236" s="32">
        <f t="shared" si="34"/>
        <v>-1276.7042398197516</v>
      </c>
      <c r="V236" s="34">
        <f t="shared" si="50"/>
        <v>-1063709289319735</v>
      </c>
      <c r="W236" s="32">
        <f t="shared" si="51"/>
        <v>114.69976106763157</v>
      </c>
      <c r="X236" s="32">
        <f t="shared" si="35"/>
        <v>5.118297419045495</v>
      </c>
      <c r="Y236" s="32">
        <f t="shared" si="36"/>
        <v>-1763.0425376679711</v>
      </c>
      <c r="Z236" s="34">
        <f t="shared" si="52"/>
        <v>-177285287146586.38</v>
      </c>
      <c r="AA236" s="14" t="str">
        <f t="shared" si="28"/>
        <v>NO</v>
      </c>
    </row>
    <row r="237" spans="1:27" ht="12.75">
      <c r="A237" s="33">
        <v>90</v>
      </c>
      <c r="B237" s="1">
        <f t="shared" si="27"/>
        <v>9</v>
      </c>
      <c r="C237" s="40">
        <f t="shared" si="37"/>
        <v>114.69976106763157</v>
      </c>
      <c r="D237" s="40">
        <f t="shared" si="38"/>
        <v>-1763.0425376679711</v>
      </c>
      <c r="E237" s="40">
        <f t="shared" si="39"/>
        <v>5.118297419045495</v>
      </c>
      <c r="F237" s="40">
        <f t="shared" si="40"/>
        <v>-177285287146586.38</v>
      </c>
      <c r="G237" s="41">
        <f t="shared" si="41"/>
        <v>0.5118297419045496</v>
      </c>
      <c r="H237" s="42">
        <f t="shared" si="29"/>
        <v>-0.07387578614571029</v>
      </c>
      <c r="I237" s="42">
        <f t="shared" si="42"/>
        <v>-17728528714658.637</v>
      </c>
      <c r="J237" s="34">
        <f t="shared" si="43"/>
        <v>-2.267945550675135E+25</v>
      </c>
      <c r="K237" s="35">
        <f t="shared" si="30"/>
        <v>0.537421228999777</v>
      </c>
      <c r="L237" s="32">
        <f t="shared" si="31"/>
        <v>-0.07333738825840769</v>
      </c>
      <c r="M237" s="32">
        <f t="shared" si="44"/>
        <v>-18614955150391.57</v>
      </c>
      <c r="N237" s="34">
        <f t="shared" si="45"/>
        <v>-9.278814437497795E+46</v>
      </c>
      <c r="O237" s="35">
        <f t="shared" si="46"/>
        <v>0.5387008033545384</v>
      </c>
      <c r="P237" s="32">
        <f t="shared" si="32"/>
        <v>-0.0733413049148834</v>
      </c>
      <c r="Q237" s="32">
        <f t="shared" si="47"/>
        <v>-18659276472178.215</v>
      </c>
      <c r="R237" s="34">
        <f t="shared" si="48"/>
        <v>-1.5531457809068928E+90</v>
      </c>
      <c r="S237" s="35">
        <f t="shared" si="49"/>
        <v>0.5656998222400035</v>
      </c>
      <c r="T237" s="32">
        <f t="shared" si="33"/>
        <v>-0.07280870738124862</v>
      </c>
      <c r="U237" s="32">
        <f t="shared" si="34"/>
        <v>-19594456361876.46</v>
      </c>
      <c r="V237" s="34">
        <f t="shared" si="50"/>
        <v>-1.7406508879670598E+177</v>
      </c>
      <c r="W237" s="32">
        <f t="shared" si="51"/>
        <v>115.23805667244044</v>
      </c>
      <c r="X237" s="32">
        <f t="shared" si="35"/>
        <v>5.044957105733238</v>
      </c>
      <c r="Y237" s="32">
        <f t="shared" si="36"/>
        <v>-18645241388708.824</v>
      </c>
      <c r="Z237" s="34">
        <f t="shared" si="52"/>
        <v>-2.901084813278433E+176</v>
      </c>
      <c r="AA237" s="14" t="str">
        <f t="shared" si="28"/>
        <v>NO</v>
      </c>
    </row>
    <row r="238" spans="1:27" ht="12.75">
      <c r="A238" s="33">
        <v>91</v>
      </c>
      <c r="B238" s="1">
        <f t="shared" si="27"/>
        <v>9.1</v>
      </c>
      <c r="C238" s="40">
        <f t="shared" si="37"/>
        <v>115.23805667244044</v>
      </c>
      <c r="D238" s="40">
        <f t="shared" si="38"/>
        <v>-18645241388708.824</v>
      </c>
      <c r="E238" s="40">
        <f t="shared" si="39"/>
        <v>5.044957105733238</v>
      </c>
      <c r="F238" s="40">
        <f t="shared" si="40"/>
        <v>-2.901084813278433E+176</v>
      </c>
      <c r="G238" s="41">
        <f t="shared" si="41"/>
        <v>0.5044957105733239</v>
      </c>
      <c r="H238" s="42">
        <f t="shared" si="29"/>
        <v>-0.07280872175608676</v>
      </c>
      <c r="I238" s="42">
        <f t="shared" si="42"/>
        <v>-2.9010848132784328E+175</v>
      </c>
      <c r="J238" s="34" t="e">
        <f t="shared" si="43"/>
        <v>#NUM!</v>
      </c>
      <c r="K238" s="35">
        <f t="shared" si="30"/>
        <v>0.52972049610199</v>
      </c>
      <c r="L238" s="32">
        <f t="shared" si="31"/>
        <v>-0.07228193961876152</v>
      </c>
      <c r="M238" s="32">
        <f t="shared" si="44"/>
        <v>-3.046139053942355E+175</v>
      </c>
      <c r="N238" s="34" t="e">
        <f t="shared" si="45"/>
        <v>#NUM!</v>
      </c>
      <c r="O238" s="35">
        <f t="shared" si="46"/>
        <v>0.5309817353784234</v>
      </c>
      <c r="P238" s="32">
        <f t="shared" si="32"/>
        <v>-0.07228574409845398</v>
      </c>
      <c r="Q238" s="32">
        <f t="shared" si="47"/>
        <v>-3.0533917659755508E+175</v>
      </c>
      <c r="R238" s="34" t="e">
        <f t="shared" si="48"/>
        <v>#NUM!</v>
      </c>
      <c r="S238" s="35">
        <f t="shared" si="49"/>
        <v>0.5575938841111662</v>
      </c>
      <c r="T238" s="32">
        <f t="shared" si="33"/>
        <v>-0.07176459670956413</v>
      </c>
      <c r="U238" s="32">
        <f t="shared" si="34"/>
        <v>-3.2064239898759884E+175</v>
      </c>
      <c r="V238" s="34" t="e">
        <f t="shared" si="50"/>
        <v>#NUM!</v>
      </c>
      <c r="W238" s="32">
        <f t="shared" si="51"/>
        <v>115.76863901538132</v>
      </c>
      <c r="X238" s="32">
        <f t="shared" si="35"/>
        <v>4.972672324749891</v>
      </c>
      <c r="Y238" s="32">
        <f t="shared" si="36"/>
        <v>-3.0510950738317053E+175</v>
      </c>
      <c r="Z238" s="34" t="e">
        <f t="shared" si="52"/>
        <v>#NUM!</v>
      </c>
      <c r="AA238" s="14" t="str">
        <f t="shared" si="28"/>
        <v>NO</v>
      </c>
    </row>
    <row r="239" spans="1:27" ht="12.75">
      <c r="A239" s="33">
        <v>92</v>
      </c>
      <c r="B239" s="1">
        <f t="shared" si="27"/>
        <v>9.200000000000001</v>
      </c>
      <c r="C239" s="40">
        <f t="shared" si="37"/>
        <v>115.76863901538132</v>
      </c>
      <c r="D239" s="40">
        <f t="shared" si="38"/>
        <v>-3.0510950738317053E+175</v>
      </c>
      <c r="E239" s="40">
        <f t="shared" si="39"/>
        <v>4.972672324749891</v>
      </c>
      <c r="F239" s="40" t="e">
        <f t="shared" si="40"/>
        <v>#NUM!</v>
      </c>
      <c r="G239" s="41">
        <f t="shared" si="41"/>
        <v>0.49726723247498916</v>
      </c>
      <c r="H239" s="42">
        <f t="shared" si="29"/>
        <v>-0.07176461057095955</v>
      </c>
      <c r="I239" s="42" t="e">
        <f t="shared" si="42"/>
        <v>#NUM!</v>
      </c>
      <c r="J239" s="34" t="e">
        <f t="shared" si="43"/>
        <v>#NUM!</v>
      </c>
      <c r="K239" s="35">
        <f t="shared" si="30"/>
        <v>0.5221305940987386</v>
      </c>
      <c r="L239" s="32">
        <f t="shared" si="31"/>
        <v>-0.07124911243128182</v>
      </c>
      <c r="M239" s="32" t="e">
        <f t="shared" si="44"/>
        <v>#NUM!</v>
      </c>
      <c r="N239" s="34" t="e">
        <f t="shared" si="45"/>
        <v>#NUM!</v>
      </c>
      <c r="O239" s="35">
        <f t="shared" si="46"/>
        <v>0.523373762179926</v>
      </c>
      <c r="P239" s="32">
        <f t="shared" si="32"/>
        <v>-0.0712528087216524</v>
      </c>
      <c r="Q239" s="32" t="e">
        <f t="shared" si="47"/>
        <v>#NUM!</v>
      </c>
      <c r="R239" s="34" t="e">
        <f t="shared" si="48"/>
        <v>#NUM!</v>
      </c>
      <c r="S239" s="35">
        <f t="shared" si="49"/>
        <v>0.5496046086929817</v>
      </c>
      <c r="T239" s="32">
        <f t="shared" si="33"/>
        <v>-0.07074278559341238</v>
      </c>
      <c r="U239" s="32" t="e">
        <f t="shared" si="34"/>
        <v>#NUM!</v>
      </c>
      <c r="V239" s="34" t="e">
        <f t="shared" si="50"/>
        <v>#NUM!</v>
      </c>
      <c r="W239" s="32">
        <f t="shared" si="51"/>
        <v>116.29161910766888</v>
      </c>
      <c r="X239" s="32">
        <f t="shared" si="35"/>
        <v>4.901420451671518</v>
      </c>
      <c r="Y239" s="32" t="e">
        <f t="shared" si="36"/>
        <v>#NUM!</v>
      </c>
      <c r="Z239" s="34" t="e">
        <f t="shared" si="52"/>
        <v>#NUM!</v>
      </c>
      <c r="AA239" s="14" t="str">
        <f t="shared" si="28"/>
        <v>NO</v>
      </c>
    </row>
    <row r="240" spans="1:27" ht="12.75">
      <c r="A240" s="33">
        <v>93</v>
      </c>
      <c r="B240" s="1">
        <f t="shared" si="27"/>
        <v>9.3</v>
      </c>
      <c r="C240" s="40">
        <f t="shared" si="37"/>
        <v>116.29161910766888</v>
      </c>
      <c r="D240" s="40" t="e">
        <f t="shared" si="38"/>
        <v>#NUM!</v>
      </c>
      <c r="E240" s="40">
        <f t="shared" si="39"/>
        <v>4.901420451671518</v>
      </c>
      <c r="F240" s="40" t="e">
        <f t="shared" si="40"/>
        <v>#NUM!</v>
      </c>
      <c r="G240" s="41">
        <f t="shared" si="41"/>
        <v>0.4901420451671518</v>
      </c>
      <c r="H240" s="42">
        <f t="shared" si="29"/>
        <v>-0.07074279896321557</v>
      </c>
      <c r="I240" s="42" t="e">
        <f t="shared" si="42"/>
        <v>#NUM!</v>
      </c>
      <c r="J240" s="34" t="e">
        <f t="shared" si="43"/>
        <v>#NUM!</v>
      </c>
      <c r="K240" s="35">
        <f t="shared" si="30"/>
        <v>0.5146491474255094</v>
      </c>
      <c r="L240" s="32">
        <f t="shared" si="31"/>
        <v>-0.07023826482857669</v>
      </c>
      <c r="M240" s="32" t="e">
        <f t="shared" si="44"/>
        <v>#NUM!</v>
      </c>
      <c r="N240" s="34" t="e">
        <f t="shared" si="45"/>
        <v>#NUM!</v>
      </c>
      <c r="O240" s="35">
        <f t="shared" si="46"/>
        <v>0.5158745025384273</v>
      </c>
      <c r="P240" s="32">
        <f t="shared" si="32"/>
        <v>-0.07024185674820246</v>
      </c>
      <c r="Q240" s="32" t="e">
        <f t="shared" si="47"/>
        <v>#NUM!</v>
      </c>
      <c r="R240" s="34" t="e">
        <f t="shared" si="48"/>
        <v>#NUM!</v>
      </c>
      <c r="S240" s="35">
        <f t="shared" si="49"/>
        <v>0.5417294954209945</v>
      </c>
      <c r="T240" s="32">
        <f t="shared" si="33"/>
        <v>-0.06974264350846877</v>
      </c>
      <c r="U240" s="32" t="e">
        <f t="shared" si="34"/>
        <v>#NUM!</v>
      </c>
      <c r="V240" s="34" t="e">
        <f t="shared" si="50"/>
        <v>#NUM!</v>
      </c>
      <c r="W240" s="32">
        <f t="shared" si="51"/>
        <v>116.80710558108821</v>
      </c>
      <c r="X240" s="32">
        <f t="shared" si="35"/>
        <v>4.831179504067311</v>
      </c>
      <c r="Y240" s="32" t="e">
        <f t="shared" si="36"/>
        <v>#NUM!</v>
      </c>
      <c r="Z240" s="34" t="e">
        <f t="shared" si="52"/>
        <v>#NUM!</v>
      </c>
      <c r="AA240" s="14" t="e">
        <f t="shared" si="28"/>
        <v>#NUM!</v>
      </c>
    </row>
    <row r="241" spans="1:27" ht="12.75">
      <c r="A241" s="33">
        <v>94</v>
      </c>
      <c r="B241" s="1">
        <f t="shared" si="27"/>
        <v>9.4</v>
      </c>
      <c r="C241" s="40">
        <f t="shared" si="37"/>
        <v>116.80710558108821</v>
      </c>
      <c r="D241" s="40" t="e">
        <f t="shared" si="38"/>
        <v>#NUM!</v>
      </c>
      <c r="E241" s="40">
        <f t="shared" si="39"/>
        <v>4.831179504067311</v>
      </c>
      <c r="F241" s="40" t="e">
        <f t="shared" si="40"/>
        <v>#NUM!</v>
      </c>
      <c r="G241" s="41">
        <f t="shared" si="41"/>
        <v>0.4831179504067311</v>
      </c>
      <c r="H241" s="42">
        <f t="shared" si="29"/>
        <v>-0.06974265640745293</v>
      </c>
      <c r="I241" s="42" t="e">
        <f t="shared" si="42"/>
        <v>#NUM!</v>
      </c>
      <c r="J241" s="34" t="e">
        <f t="shared" si="43"/>
        <v>#NUM!</v>
      </c>
      <c r="K241" s="35">
        <f t="shared" si="30"/>
        <v>0.5072738479270676</v>
      </c>
      <c r="L241" s="32">
        <f t="shared" si="31"/>
        <v>-0.06924877754827073</v>
      </c>
      <c r="M241" s="32" t="e">
        <f t="shared" si="44"/>
        <v>#NUM!</v>
      </c>
      <c r="N241" s="34" t="e">
        <f t="shared" si="45"/>
        <v>#NUM!</v>
      </c>
      <c r="O241" s="35">
        <f t="shared" si="46"/>
        <v>0.5084816428030845</v>
      </c>
      <c r="P241" s="32">
        <f t="shared" si="32"/>
        <v>-0.06925226875513092</v>
      </c>
      <c r="Q241" s="32" t="e">
        <f t="shared" si="47"/>
        <v>#NUM!</v>
      </c>
      <c r="R241" s="34" t="e">
        <f t="shared" si="48"/>
        <v>#NUM!</v>
      </c>
      <c r="S241" s="35">
        <f t="shared" si="49"/>
        <v>0.5339661146870396</v>
      </c>
      <c r="T241" s="32">
        <f t="shared" si="33"/>
        <v>-0.0687635620591364</v>
      </c>
      <c r="U241" s="32" t="e">
        <f t="shared" si="34"/>
        <v>#NUM!</v>
      </c>
      <c r="V241" s="34" t="e">
        <f t="shared" si="50"/>
        <v>#NUM!</v>
      </c>
      <c r="W241" s="32">
        <f t="shared" si="51"/>
        <v>117.31520475551389</v>
      </c>
      <c r="X241" s="32">
        <f t="shared" si="35"/>
        <v>4.761928118888412</v>
      </c>
      <c r="Y241" s="32" t="e">
        <f t="shared" si="36"/>
        <v>#NUM!</v>
      </c>
      <c r="Z241" s="34" t="e">
        <f t="shared" si="52"/>
        <v>#NUM!</v>
      </c>
      <c r="AA241" s="14" t="e">
        <f t="shared" si="28"/>
        <v>#NUM!</v>
      </c>
    </row>
    <row r="242" spans="1:27" ht="12.75">
      <c r="A242" s="33">
        <v>95</v>
      </c>
      <c r="B242" s="1">
        <f t="shared" si="27"/>
        <v>9.5</v>
      </c>
      <c r="C242" s="40">
        <f t="shared" si="37"/>
        <v>117.31520475551389</v>
      </c>
      <c r="D242" s="40" t="e">
        <f t="shared" si="38"/>
        <v>#NUM!</v>
      </c>
      <c r="E242" s="40">
        <f t="shared" si="39"/>
        <v>4.761928118888412</v>
      </c>
      <c r="F242" s="40" t="e">
        <f t="shared" si="40"/>
        <v>#NUM!</v>
      </c>
      <c r="G242" s="41">
        <f t="shared" si="41"/>
        <v>0.4761928118888412</v>
      </c>
      <c r="H242" s="42">
        <f t="shared" si="29"/>
        <v>-0.06876357450705788</v>
      </c>
      <c r="I242" s="42" t="e">
        <f t="shared" si="42"/>
        <v>#NUM!</v>
      </c>
      <c r="J242" s="34" t="e">
        <f t="shared" si="43"/>
        <v>#NUM!</v>
      </c>
      <c r="K242" s="35">
        <f t="shared" si="30"/>
        <v>0.5000024524832833</v>
      </c>
      <c r="L242" s="32">
        <f t="shared" si="31"/>
        <v>-0.06828005298438598</v>
      </c>
      <c r="M242" s="32" t="e">
        <f t="shared" si="44"/>
        <v>#NUM!</v>
      </c>
      <c r="N242" s="34" t="e">
        <f t="shared" si="45"/>
        <v>#NUM!</v>
      </c>
      <c r="O242" s="35">
        <f t="shared" si="46"/>
        <v>0.5011929345130054</v>
      </c>
      <c r="P242" s="32">
        <f t="shared" si="32"/>
        <v>-0.068283446983687</v>
      </c>
      <c r="Q242" s="32" t="e">
        <f t="shared" si="47"/>
        <v>#NUM!</v>
      </c>
      <c r="R242" s="34" t="e">
        <f t="shared" si="48"/>
        <v>#NUM!</v>
      </c>
      <c r="S242" s="35">
        <f t="shared" si="49"/>
        <v>0.5263121053401417</v>
      </c>
      <c r="T242" s="32">
        <f t="shared" si="33"/>
        <v>-0.0678049540530969</v>
      </c>
      <c r="U242" s="32" t="e">
        <f t="shared" si="34"/>
        <v>#NUM!</v>
      </c>
      <c r="V242" s="34" t="e">
        <f t="shared" si="50"/>
        <v>#NUM!</v>
      </c>
      <c r="W242" s="32">
        <f t="shared" si="51"/>
        <v>117.81602070405081</v>
      </c>
      <c r="X242" s="32">
        <f t="shared" si="35"/>
        <v>4.6936455308056955</v>
      </c>
      <c r="Y242" s="32" t="e">
        <f t="shared" si="36"/>
        <v>#NUM!</v>
      </c>
      <c r="Z242" s="34" t="e">
        <f t="shared" si="52"/>
        <v>#NUM!</v>
      </c>
      <c r="AA242" s="14" t="e">
        <f t="shared" si="28"/>
        <v>#NUM!</v>
      </c>
    </row>
    <row r="243" spans="1:27" ht="12.75">
      <c r="A243" s="33">
        <v>96</v>
      </c>
      <c r="B243" s="1">
        <f t="shared" si="27"/>
        <v>9.600000000000001</v>
      </c>
      <c r="C243" s="40">
        <f t="shared" si="37"/>
        <v>117.81602070405081</v>
      </c>
      <c r="D243" s="40" t="e">
        <f t="shared" si="38"/>
        <v>#NUM!</v>
      </c>
      <c r="E243" s="40">
        <f t="shared" si="39"/>
        <v>4.6936455308056955</v>
      </c>
      <c r="F243" s="40" t="e">
        <f t="shared" si="40"/>
        <v>#NUM!</v>
      </c>
      <c r="G243" s="41">
        <f t="shared" si="41"/>
        <v>0.46936455308056957</v>
      </c>
      <c r="H243" s="42">
        <f t="shared" si="29"/>
        <v>-0.06780496606875157</v>
      </c>
      <c r="I243" s="42" t="e">
        <f t="shared" si="42"/>
        <v>#NUM!</v>
      </c>
      <c r="J243" s="34" t="e">
        <f t="shared" si="43"/>
        <v>#NUM!</v>
      </c>
      <c r="K243" s="35">
        <f t="shared" si="30"/>
        <v>0.4928327807345981</v>
      </c>
      <c r="L243" s="32">
        <f t="shared" si="31"/>
        <v>-0.0673315142848432</v>
      </c>
      <c r="M243" s="32" t="e">
        <f t="shared" si="44"/>
        <v>#NUM!</v>
      </c>
      <c r="N243" s="34" t="e">
        <f t="shared" si="45"/>
        <v>#NUM!</v>
      </c>
      <c r="O243" s="35">
        <f t="shared" si="46"/>
        <v>0.4940061921172995</v>
      </c>
      <c r="P243" s="32">
        <f t="shared" si="32"/>
        <v>-0.06733481443641087</v>
      </c>
      <c r="Q243" s="32" t="e">
        <f t="shared" si="47"/>
        <v>#NUM!</v>
      </c>
      <c r="R243" s="34" t="e">
        <f t="shared" si="48"/>
        <v>#NUM!</v>
      </c>
      <c r="S243" s="35">
        <f t="shared" si="49"/>
        <v>0.5187651722922996</v>
      </c>
      <c r="T243" s="32">
        <f t="shared" si="33"/>
        <v>-0.06686625262070213</v>
      </c>
      <c r="U243" s="32" t="e">
        <f t="shared" si="34"/>
        <v>#NUM!</v>
      </c>
      <c r="V243" s="34" t="e">
        <f t="shared" si="50"/>
        <v>#NUM!</v>
      </c>
      <c r="W243" s="32">
        <f t="shared" si="51"/>
        <v>118.30965531589692</v>
      </c>
      <c r="X243" s="32">
        <f t="shared" si="35"/>
        <v>4.626311551450368</v>
      </c>
      <c r="Y243" s="32" t="e">
        <f t="shared" si="36"/>
        <v>#NUM!</v>
      </c>
      <c r="Z243" s="34" t="e">
        <f t="shared" si="52"/>
        <v>#NUM!</v>
      </c>
      <c r="AA243" s="14" t="e">
        <f t="shared" si="28"/>
        <v>#NUM!</v>
      </c>
    </row>
    <row r="244" spans="1:27" ht="12.75">
      <c r="A244" s="33">
        <v>97</v>
      </c>
      <c r="B244" s="1">
        <f t="shared" si="27"/>
        <v>9.700000000000001</v>
      </c>
      <c r="C244" s="40">
        <f t="shared" si="37"/>
        <v>118.30965531589692</v>
      </c>
      <c r="D244" s="40" t="e">
        <f t="shared" si="38"/>
        <v>#NUM!</v>
      </c>
      <c r="E244" s="40">
        <f t="shared" si="39"/>
        <v>4.626311551450368</v>
      </c>
      <c r="F244" s="40" t="e">
        <f t="shared" si="40"/>
        <v>#NUM!</v>
      </c>
      <c r="G244" s="41">
        <f t="shared" si="41"/>
        <v>0.46263115514503683</v>
      </c>
      <c r="H244" s="42">
        <f t="shared" si="29"/>
        <v>-0.0668662642219784</v>
      </c>
      <c r="I244" s="42" t="e">
        <f t="shared" si="42"/>
        <v>#NUM!</v>
      </c>
      <c r="J244" s="34" t="e">
        <f t="shared" si="43"/>
        <v>#NUM!</v>
      </c>
      <c r="K244" s="35">
        <f t="shared" si="30"/>
        <v>0.4857627129022887</v>
      </c>
      <c r="L244" s="32">
        <f t="shared" si="31"/>
        <v>-0.06640260449253846</v>
      </c>
      <c r="M244" s="32" t="e">
        <f t="shared" si="44"/>
        <v>#NUM!</v>
      </c>
      <c r="N244" s="34" t="e">
        <f t="shared" si="45"/>
        <v>#NUM!</v>
      </c>
      <c r="O244" s="35">
        <f t="shared" si="46"/>
        <v>0.48691929079015134</v>
      </c>
      <c r="P244" s="32">
        <f t="shared" si="32"/>
        <v>-0.06640581401780446</v>
      </c>
      <c r="Q244" s="32" t="e">
        <f t="shared" si="47"/>
        <v>#NUM!</v>
      </c>
      <c r="R244" s="34" t="e">
        <f t="shared" si="48"/>
        <v>#NUM!</v>
      </c>
      <c r="S244" s="35">
        <f t="shared" si="49"/>
        <v>0.511323084224052</v>
      </c>
      <c r="T244" s="32">
        <f t="shared" si="33"/>
        <v>-0.06594691037674127</v>
      </c>
      <c r="U244" s="32" t="e">
        <f t="shared" si="34"/>
        <v>#NUM!</v>
      </c>
      <c r="V244" s="34" t="e">
        <f t="shared" si="50"/>
        <v>#NUM!</v>
      </c>
      <c r="W244" s="32">
        <f t="shared" si="51"/>
        <v>118.79620835702258</v>
      </c>
      <c r="X244" s="32">
        <f t="shared" si="35"/>
        <v>4.5599065495138005</v>
      </c>
      <c r="Y244" s="32" t="e">
        <f t="shared" si="36"/>
        <v>#NUM!</v>
      </c>
      <c r="Z244" s="34" t="e">
        <f t="shared" si="52"/>
        <v>#NUM!</v>
      </c>
      <c r="AA244" s="14" t="e">
        <f t="shared" si="28"/>
        <v>#NUM!</v>
      </c>
    </row>
    <row r="245" spans="1:27" ht="12.75">
      <c r="A245" s="33">
        <v>98</v>
      </c>
      <c r="B245" s="1">
        <f t="shared" si="27"/>
        <v>9.8</v>
      </c>
      <c r="C245" s="40">
        <f t="shared" si="37"/>
        <v>118.79620835702258</v>
      </c>
      <c r="D245" s="40" t="e">
        <f t="shared" si="38"/>
        <v>#NUM!</v>
      </c>
      <c r="E245" s="40">
        <f t="shared" si="39"/>
        <v>4.5599065495138005</v>
      </c>
      <c r="F245" s="40" t="e">
        <f t="shared" si="40"/>
        <v>#NUM!</v>
      </c>
      <c r="G245" s="41">
        <f t="shared" si="41"/>
        <v>0.4559906549513801</v>
      </c>
      <c r="H245" s="42">
        <f t="shared" si="29"/>
        <v>-0.06594692158066992</v>
      </c>
      <c r="I245" s="42" t="e">
        <f t="shared" si="42"/>
        <v>#NUM!</v>
      </c>
      <c r="J245" s="34" t="e">
        <f t="shared" si="43"/>
        <v>#NUM!</v>
      </c>
      <c r="K245" s="35">
        <f t="shared" si="30"/>
        <v>0.4787901876989491</v>
      </c>
      <c r="L245" s="32">
        <f t="shared" si="31"/>
        <v>-0.0654927857276076</v>
      </c>
      <c r="M245" s="32" t="e">
        <f t="shared" si="44"/>
        <v>#NUM!</v>
      </c>
      <c r="N245" s="34" t="e">
        <f t="shared" si="45"/>
        <v>#NUM!</v>
      </c>
      <c r="O245" s="35">
        <f t="shared" si="46"/>
        <v>0.47993016433632757</v>
      </c>
      <c r="P245" s="32">
        <f t="shared" si="32"/>
        <v>-0.06549590771621469</v>
      </c>
      <c r="Q245" s="32" t="e">
        <f t="shared" si="47"/>
        <v>#NUM!</v>
      </c>
      <c r="R245" s="34" t="e">
        <f t="shared" si="48"/>
        <v>#NUM!</v>
      </c>
      <c r="S245" s="35">
        <f t="shared" si="49"/>
        <v>0.5039836713850128</v>
      </c>
      <c r="T245" s="32">
        <f t="shared" si="33"/>
        <v>-0.0650463986222685</v>
      </c>
      <c r="U245" s="32" t="e">
        <f t="shared" si="34"/>
        <v>#NUM!</v>
      </c>
      <c r="V245" s="34" t="e">
        <f t="shared" si="50"/>
        <v>#NUM!</v>
      </c>
      <c r="W245" s="32">
        <f t="shared" si="51"/>
        <v>119.27577752875708</v>
      </c>
      <c r="X245" s="32">
        <f t="shared" si="35"/>
        <v>4.49441143166537</v>
      </c>
      <c r="Y245" s="32" t="e">
        <f t="shared" si="36"/>
        <v>#NUM!</v>
      </c>
      <c r="Z245" s="34" t="e">
        <f t="shared" si="52"/>
        <v>#NUM!</v>
      </c>
      <c r="AA245" s="14" t="e">
        <f t="shared" si="28"/>
        <v>#NUM!</v>
      </c>
    </row>
    <row r="246" spans="1:27" ht="12.75">
      <c r="A246" s="33">
        <v>99</v>
      </c>
      <c r="B246" s="1">
        <f t="shared" si="27"/>
        <v>9.9</v>
      </c>
      <c r="C246" s="40">
        <f t="shared" si="37"/>
        <v>119.27577752875708</v>
      </c>
      <c r="D246" s="40" t="e">
        <f t="shared" si="38"/>
        <v>#NUM!</v>
      </c>
      <c r="E246" s="40">
        <f t="shared" si="39"/>
        <v>4.49441143166537</v>
      </c>
      <c r="F246" s="40" t="e">
        <f t="shared" si="40"/>
        <v>#NUM!</v>
      </c>
      <c r="G246" s="41">
        <f t="shared" si="41"/>
        <v>0.449441143166537</v>
      </c>
      <c r="H246" s="42">
        <f t="shared" si="29"/>
        <v>-0.06504640944506918</v>
      </c>
      <c r="I246" s="42" t="e">
        <f t="shared" si="42"/>
        <v>#NUM!</v>
      </c>
      <c r="J246" s="34" t="e">
        <f t="shared" si="43"/>
        <v>#NUM!</v>
      </c>
      <c r="K246" s="35">
        <f t="shared" si="30"/>
        <v>0.47191320032486384</v>
      </c>
      <c r="L246" s="32">
        <f t="shared" si="31"/>
        <v>-0.06460153840863592</v>
      </c>
      <c r="M246" s="32" t="e">
        <f t="shared" si="44"/>
        <v>#NUM!</v>
      </c>
      <c r="N246" s="34" t="e">
        <f t="shared" si="45"/>
        <v>#NUM!</v>
      </c>
      <c r="O246" s="35">
        <f t="shared" si="46"/>
        <v>0.47303680318278013</v>
      </c>
      <c r="P246" s="32">
        <f t="shared" si="32"/>
        <v>-0.06460457582468529</v>
      </c>
      <c r="Q246" s="32" t="e">
        <f t="shared" si="47"/>
        <v>#NUM!</v>
      </c>
      <c r="R246" s="34" t="e">
        <f t="shared" si="48"/>
        <v>#NUM!</v>
      </c>
      <c r="S246" s="35">
        <f t="shared" si="49"/>
        <v>0.496744823484815</v>
      </c>
      <c r="T246" s="32">
        <f t="shared" si="33"/>
        <v>-0.06416420658431811</v>
      </c>
      <c r="U246" s="32" t="e">
        <f t="shared" si="34"/>
        <v>#NUM!</v>
      </c>
      <c r="V246" s="34" t="e">
        <f t="shared" si="50"/>
        <v>#NUM!</v>
      </c>
      <c r="W246" s="32">
        <f t="shared" si="51"/>
        <v>119.74845852436817</v>
      </c>
      <c r="X246" s="32">
        <f t="shared" si="35"/>
        <v>4.4298076242493645</v>
      </c>
      <c r="Y246" s="32" t="e">
        <f t="shared" si="36"/>
        <v>#NUM!</v>
      </c>
      <c r="Z246" s="34" t="e">
        <f t="shared" si="52"/>
        <v>#NUM!</v>
      </c>
      <c r="AA246" s="14" t="e">
        <f t="shared" si="28"/>
        <v>#NUM!</v>
      </c>
    </row>
    <row r="247" spans="1:27" ht="12.75">
      <c r="A247" s="33">
        <v>100</v>
      </c>
      <c r="B247" s="1">
        <f t="shared" si="27"/>
        <v>10</v>
      </c>
      <c r="C247" s="40">
        <f t="shared" si="37"/>
        <v>119.74845852436817</v>
      </c>
      <c r="D247" s="40" t="e">
        <f t="shared" si="38"/>
        <v>#NUM!</v>
      </c>
      <c r="E247" s="40">
        <f t="shared" si="39"/>
        <v>4.4298076242493645</v>
      </c>
      <c r="F247" s="40" t="e">
        <f t="shared" si="40"/>
        <v>#NUM!</v>
      </c>
      <c r="G247" s="41">
        <f t="shared" si="41"/>
        <v>0.44298076242493645</v>
      </c>
      <c r="H247" s="42">
        <f t="shared" si="29"/>
        <v>-0.06416421704144326</v>
      </c>
      <c r="I247" s="42" t="e">
        <f t="shared" si="42"/>
        <v>#NUM!</v>
      </c>
      <c r="J247" s="34" t="e">
        <f t="shared" si="43"/>
        <v>#NUM!</v>
      </c>
      <c r="K247" s="35">
        <f t="shared" si="30"/>
        <v>0.46512980054618325</v>
      </c>
      <c r="L247" s="32">
        <f t="shared" si="31"/>
        <v>-0.06372836051070847</v>
      </c>
      <c r="M247" s="32" t="e">
        <f t="shared" si="44"/>
        <v>#NUM!</v>
      </c>
      <c r="N247" s="34" t="e">
        <f t="shared" si="45"/>
        <v>#NUM!</v>
      </c>
      <c r="O247" s="35">
        <f t="shared" si="46"/>
        <v>0.4662372524522456</v>
      </c>
      <c r="P247" s="32">
        <f t="shared" si="32"/>
        <v>-0.063731316198671</v>
      </c>
      <c r="Q247" s="32" t="e">
        <f t="shared" si="47"/>
        <v>#NUM!</v>
      </c>
      <c r="R247" s="34" t="e">
        <f t="shared" si="48"/>
        <v>#NUM!</v>
      </c>
      <c r="S247" s="35">
        <f t="shared" si="49"/>
        <v>0.489604487670161</v>
      </c>
      <c r="T247" s="32">
        <f t="shared" si="33"/>
        <v>-0.06329984069146556</v>
      </c>
      <c r="U247" s="32" t="e">
        <f t="shared" si="34"/>
        <v>#NUM!</v>
      </c>
      <c r="V247" s="34" t="e">
        <f t="shared" si="50"/>
        <v>#NUM!</v>
      </c>
      <c r="W247" s="32">
        <f t="shared" si="51"/>
        <v>120.21434508371684</v>
      </c>
      <c r="X247" s="32">
        <f t="shared" si="35"/>
        <v>4.366077055724086</v>
      </c>
      <c r="Y247" s="32" t="e">
        <f t="shared" si="36"/>
        <v>#NUM!</v>
      </c>
      <c r="Z247" s="34" t="e">
        <f t="shared" si="52"/>
        <v>#NUM!</v>
      </c>
      <c r="AA247" s="14" t="e">
        <f t="shared" si="28"/>
        <v>#NUM!</v>
      </c>
    </row>
  </sheetData>
  <sheetProtection/>
  <mergeCells count="15">
    <mergeCell ref="A76:B76"/>
    <mergeCell ref="H1:K1"/>
    <mergeCell ref="H76:I76"/>
    <mergeCell ref="H2:J2"/>
    <mergeCell ref="D76:E76"/>
    <mergeCell ref="W145:Z145"/>
    <mergeCell ref="G145:J145"/>
    <mergeCell ref="K145:N145"/>
    <mergeCell ref="O145:R145"/>
    <mergeCell ref="S145:V145"/>
    <mergeCell ref="A81:B81"/>
    <mergeCell ref="D81:E81"/>
    <mergeCell ref="A84:B84"/>
    <mergeCell ref="A90:B90"/>
    <mergeCell ref="D90:E90"/>
  </mergeCells>
  <printOptions/>
  <pageMargins left="0.75" right="0.75" top="1" bottom="1" header="0" footer="0"/>
  <pageSetup horizontalDpi="1200" verticalDpi="1200" orientation="landscape" paperSize="9" r:id="rId8"/>
  <drawing r:id="rId7"/>
  <legacyDrawing r:id="rId6"/>
  <oleObjects>
    <oleObject progId="Equation.DSMT4" shapeId="943458" r:id="rId1"/>
    <oleObject progId="Equation.DSMT4" shapeId="974520" r:id="rId2"/>
    <oleObject progId="Equation.DSMT4" shapeId="975399" r:id="rId3"/>
    <oleObject progId="Equation.DSMT4" shapeId="1049271" r:id="rId4"/>
    <oleObject progId="Equation.DSMT4" shapeId="106726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</dc:creator>
  <cp:keywords/>
  <dc:description/>
  <cp:lastModifiedBy>Luffi</cp:lastModifiedBy>
  <dcterms:created xsi:type="dcterms:W3CDTF">2008-02-28T11:28:52Z</dcterms:created>
  <dcterms:modified xsi:type="dcterms:W3CDTF">2013-12-30T22:10:20Z</dcterms:modified>
  <cp:category/>
  <cp:version/>
  <cp:contentType/>
  <cp:contentStatus/>
</cp:coreProperties>
</file>